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4_백업\바탕 화면\자주 사용하는 메뉴\☆2026년 부산항 항만시설물 정밀안전점검용역\"/>
    </mc:Choice>
  </mc:AlternateContent>
  <xr:revisionPtr revIDLastSave="0" documentId="8_{125106AC-DE9E-48A6-878C-503B6390136F}" xr6:coauthVersionLast="47" xr6:coauthVersionMax="47" xr10:uidLastSave="{00000000-0000-0000-0000-000000000000}"/>
  <bookViews>
    <workbookView xWindow="28680" yWindow="-120" windowWidth="29040" windowHeight="15720" tabRatio="689" xr2:uid="{00000000-000D-0000-FFFF-FFFF00000000}"/>
  </bookViews>
  <sheets>
    <sheet name="내역서" sheetId="1" r:id="rId1"/>
    <sheet name="일위대가표" sheetId="12" r:id="rId2"/>
    <sheet name="직접경비 산출근거" sheetId="10" r:id="rId3"/>
    <sheet name="투입 인원수 산출" sheetId="8" r:id="rId4"/>
    <sheet name="적용 조정율 산출(항만시설물)" sheetId="7" r:id="rId5"/>
    <sheet name="수중조사 구간수량산출" sheetId="11" state="hidden" r:id="rId6"/>
    <sheet name="실시설계 산출근거" sheetId="13" state="hidden" r:id="rId7"/>
    <sheet name="대가 산츨근거(양산 고가철도교)" sheetId="27" r:id="rId8"/>
    <sheet name="손해배상보험료 산출기준" sheetId="24" r:id="rId9"/>
    <sheet name="노임단가" sheetId="9" r:id="rId10"/>
    <sheet name="견적단가" sheetId="26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IntlFixup" hidden="1">TRUE</definedName>
    <definedName name="_10_3__Crite" localSheetId="7">#REF!</definedName>
    <definedName name="_10_3__Crite">#REF!</definedName>
    <definedName name="_10\MID" localSheetId="7">'[1]#REF'!#REF!</definedName>
    <definedName name="_10\MID">'[1]#REF'!#REF!</definedName>
    <definedName name="_11_3__Criteria" localSheetId="7">#REF!</definedName>
    <definedName name="_11_3__Criteria">#REF!</definedName>
    <definedName name="_12\SM" localSheetId="7">'[1]#REF'!#REF!</definedName>
    <definedName name="_12\SM">'[1]#REF'!#REF!</definedName>
    <definedName name="_12G__Extr" localSheetId="7">#REF!</definedName>
    <definedName name="_12G__Extr">#REF!</definedName>
    <definedName name="_13_0_S" localSheetId="7" hidden="1">'[2]6PILE  (돌출)'!#REF!</definedName>
    <definedName name="_13G__Extract" localSheetId="7">#REF!</definedName>
    <definedName name="_13G__Extract">#REF!</definedName>
    <definedName name="_14ME" localSheetId="7">'[3]#REF'!#REF!</definedName>
    <definedName name="_14ME">'[3]#REF'!#REF!</definedName>
    <definedName name="_15_0_S" localSheetId="7" hidden="1">'[2]6PILE  (돌출)'!#REF!</definedName>
    <definedName name="_15_0_S" hidden="1">'[2]6PILE  (돌출)'!#REF!</definedName>
    <definedName name="_15ME">'[3]#REF'!#REF!</definedName>
    <definedName name="_17_0\LA">'[1]#REF'!#REF!</definedName>
    <definedName name="_19_0\MID">'[1]#REF'!#REF!</definedName>
    <definedName name="_1F" localSheetId="7" hidden="1">'[4]본선 토공 분배표'!#REF!</definedName>
    <definedName name="_1F" hidden="1">'[2]본선 토공 분배표'!#REF!</definedName>
    <definedName name="_20_0_0_F" localSheetId="7" hidden="1">'[5]#REF'!#REF!</definedName>
    <definedName name="_22_0_0_F" hidden="1">'[5]#REF'!#REF!</definedName>
    <definedName name="_23_3__Crite" localSheetId="7">#REF!</definedName>
    <definedName name="_25_3__Crite" localSheetId="7">#REF!</definedName>
    <definedName name="_25_3__Crite">#REF!</definedName>
    <definedName name="_26_3__Criteria" localSheetId="7">#REF!</definedName>
    <definedName name="_28_3__Criteria" localSheetId="7">#REF!</definedName>
    <definedName name="_28_3__Criteria">#REF!</definedName>
    <definedName name="_2S" localSheetId="7" hidden="1">'[6]6PILE  (돌출)'!#REF!</definedName>
    <definedName name="_2S" hidden="1">'[6]6PILE  (돌출)'!#REF!</definedName>
    <definedName name="_3\LA" localSheetId="7">'[3]#REF'!#REF!</definedName>
    <definedName name="_3\LA">'[3]#REF'!#REF!</definedName>
    <definedName name="_30G__Extr" localSheetId="7">#REF!</definedName>
    <definedName name="_30G__Extr">#REF!</definedName>
    <definedName name="_32G__Extract" localSheetId="7">#REF!</definedName>
    <definedName name="_32G__Extract">#REF!</definedName>
    <definedName name="_34ME" localSheetId="7">'[1]#REF'!#REF!</definedName>
    <definedName name="_34ME">'[1]#REF'!#REF!</definedName>
    <definedName name="_36ME" localSheetId="7">'[1]#REF'!#REF!</definedName>
    <definedName name="_36ME">'[1]#REF'!#REF!</definedName>
    <definedName name="_3F" localSheetId="7" hidden="1">'[4]본선 토공 분배표'!#REF!</definedName>
    <definedName name="_3F" hidden="1">'[4]본선 토공 분배표'!#REF!</definedName>
    <definedName name="_4\MID" localSheetId="7">'[3]#REF'!#REF!</definedName>
    <definedName name="_4\MID">'[3]#REF'!#REF!</definedName>
    <definedName name="_4S" localSheetId="7" hidden="1">'[2]6PILE  (돌출)'!#REF!</definedName>
    <definedName name="_5\SM">'[3]#REF'!#REF!</definedName>
    <definedName name="_6_0_S" hidden="1">'[6]6PILE  (돌출)'!#REF!</definedName>
    <definedName name="_6S" hidden="1">'[2]6PILE  (돌출)'!#REF!</definedName>
    <definedName name="_7_0\LA">'[3]#REF'!#REF!</definedName>
    <definedName name="_8_0\MID">'[3]#REF'!#REF!</definedName>
    <definedName name="_8\LA">'[1]#REF'!#REF!</definedName>
    <definedName name="_9_0_0_F" hidden="1">'[1]#REF'!#REF!</definedName>
    <definedName name="_Dist_Bin" localSheetId="7" hidden="1">[7]참조!#REF!</definedName>
    <definedName name="_Dist_Bin" hidden="1">[7]참조!#REF!</definedName>
    <definedName name="_Fill" localSheetId="7" hidden="1">#REF!</definedName>
    <definedName name="_Fill" localSheetId="8" hidden="1">#REF!</definedName>
    <definedName name="_Fill" hidden="1">#REF!</definedName>
    <definedName name="_xlnm._FilterDatabase" localSheetId="7" hidden="1">#REF!</definedName>
    <definedName name="_xlnm._FilterDatabase" hidden="1">#REF!</definedName>
    <definedName name="_Key1" localSheetId="7" hidden="1">#REF!</definedName>
    <definedName name="_Key1" localSheetId="8" hidden="1">#REF!</definedName>
    <definedName name="_Key1" hidden="1">#REF!</definedName>
    <definedName name="_Key2" localSheetId="7" hidden="1">#REF!</definedName>
    <definedName name="_Key2" localSheetId="8" hidden="1">#REF!</definedName>
    <definedName name="_Key2" hidden="1">#REF!</definedName>
    <definedName name="_kfkf" localSheetId="7" hidden="1">#REF!</definedName>
    <definedName name="_kfkf" localSheetId="8" hidden="1">#REF!</definedName>
    <definedName name="_kfkf" hidden="1">#REF!</definedName>
    <definedName name="_Order1" hidden="1">255</definedName>
    <definedName name="_Order2" hidden="1">255</definedName>
    <definedName name="_Regression_Int" hidden="1">1</definedName>
    <definedName name="_Sort" localSheetId="7" hidden="1">#REF!</definedName>
    <definedName name="_Sort" localSheetId="8" hidden="1">#REF!</definedName>
    <definedName name="_Sort" hidden="1">#REF!</definedName>
    <definedName name="_woogi" localSheetId="7" hidden="1">#REF!</definedName>
    <definedName name="_woogi" localSheetId="8" hidden="1">#REF!</definedName>
    <definedName name="_woogi" hidden="1">#REF!</definedName>
    <definedName name="_woogi2" localSheetId="7" hidden="1">#REF!</definedName>
    <definedName name="_woogi2" localSheetId="8" hidden="1">#REF!</definedName>
    <definedName name="_woogi2" hidden="1">#REF!</definedName>
    <definedName name="_woogi24" localSheetId="7" hidden="1">#REF!</definedName>
    <definedName name="_woogi24" localSheetId="8" hidden="1">#REF!</definedName>
    <definedName name="_woogi24" hidden="1">#REF!</definedName>
    <definedName name="_woogi3" localSheetId="7" hidden="1">#REF!</definedName>
    <definedName name="_woogi3" localSheetId="8" hidden="1">#REF!</definedName>
    <definedName name="_woogi3" hidden="1">#REF!</definedName>
    <definedName name="_재ㅐ햐" localSheetId="7" hidden="1">#REF!</definedName>
    <definedName name="_재ㅐ햐" localSheetId="8" hidden="1">#REF!</definedName>
    <definedName name="_재ㅐ햐" hidden="1">#REF!</definedName>
    <definedName name="\a">#REF!</definedName>
    <definedName name="\c">[8]내역!#REF!</definedName>
    <definedName name="\d">[8]내역!#REF!</definedName>
    <definedName name="\p">#REF!</definedName>
    <definedName name="\q">#REF!</definedName>
    <definedName name="\r">#REF!</definedName>
    <definedName name="\s">#REF!</definedName>
    <definedName name="\z">#REF!</definedName>
    <definedName name="a">#REF!</definedName>
    <definedName name="b">#REF!</definedName>
    <definedName name="CCC" localSheetId="7">'대가 산츨근거(양산 고가철도교)'!CCC</definedName>
    <definedName name="CCC" localSheetId="8">'손해배상보험료 산출기준'!CCC</definedName>
    <definedName name="CCC">#N/A</definedName>
    <definedName name="d" localSheetId="7">#REF!</definedName>
    <definedName name="d">#REF!</definedName>
    <definedName name="dataww" localSheetId="7" hidden="1">#REF!</definedName>
    <definedName name="dataww" localSheetId="8" hidden="1">#REF!</definedName>
    <definedName name="dataww" hidden="1">#REF!</definedName>
    <definedName name="DDD" localSheetId="7" hidden="1">#REF!</definedName>
    <definedName name="DDD" localSheetId="8" hidden="1">#REF!</definedName>
    <definedName name="DDD" hidden="1">#REF!</definedName>
    <definedName name="FULL" localSheetId="7" hidden="1">[9]경비2내역!#REF!</definedName>
    <definedName name="FULL" localSheetId="8" hidden="1">[10]경비2내역!#REF!</definedName>
    <definedName name="FULL" hidden="1">[11]경비2내역!#REF!</definedName>
    <definedName name="HeadNo" localSheetId="7">#REF!</definedName>
    <definedName name="HeadNo" localSheetId="6">#REF!</definedName>
    <definedName name="HeadNo">#REF!</definedName>
    <definedName name="HTML_CodePage" hidden="1">949</definedName>
    <definedName name="HTML_Control" localSheetId="7" hidden="1">{"'중기작업1'!$A$1:$V$18"}</definedName>
    <definedName name="HTML_Control" localSheetId="8" hidden="1">{"'중기작업1'!$A$1:$V$18"}</definedName>
    <definedName name="HTML_Control" hidden="1">{"'중기작업1'!$A$1:$V$18"}</definedName>
    <definedName name="HTML_Description" hidden="1">""</definedName>
    <definedName name="HTML_Email" hidden="1">""</definedName>
    <definedName name="HTML_Header" hidden="1">"중기작업1"</definedName>
    <definedName name="HTML_LastUpdate" hidden="1">"99-07-22"</definedName>
    <definedName name="HTML_LineAfter" hidden="1">FALSE</definedName>
    <definedName name="HTML_LineBefore" hidden="1">FALSE</definedName>
    <definedName name="HTML_Name" hidden="1">"경일"</definedName>
    <definedName name="HTML_OBDlg2" hidden="1">TRUE</definedName>
    <definedName name="HTML_OBDlg4" hidden="1">TRUE</definedName>
    <definedName name="HTML_OS" hidden="1">0</definedName>
    <definedName name="HTML_PathFile" hidden="1">"C:\WORK\상구\MyHTML.htm"</definedName>
    <definedName name="HTML_Title" hidden="1">"99공1"</definedName>
    <definedName name="KKK" localSheetId="7" hidden="1">#REF!</definedName>
    <definedName name="KKK" localSheetId="8" hidden="1">#REF!</definedName>
    <definedName name="KKK" hidden="1">#REF!</definedName>
    <definedName name="ktf" localSheetId="7" hidden="1">#REF!</definedName>
    <definedName name="ktf" localSheetId="8" hidden="1">#REF!</definedName>
    <definedName name="ktf" hidden="1">#REF!</definedName>
    <definedName name="kty" localSheetId="7" hidden="1">#REF!</definedName>
    <definedName name="kty" localSheetId="8" hidden="1">#REF!</definedName>
    <definedName name="kty" hidden="1">#REF!</definedName>
    <definedName name="Lot" localSheetId="6">#REF!</definedName>
    <definedName name="Lot">#REF!</definedName>
    <definedName name="LotNumbering" localSheetId="6">#REF!</definedName>
    <definedName name="LotNumbering">#REF!</definedName>
    <definedName name="LotTF" localSheetId="6">#REF!</definedName>
    <definedName name="LotTF">#REF!</definedName>
    <definedName name="_xlnm.Print_Area" localSheetId="10">견적단가!$A$1:$J$157</definedName>
    <definedName name="_xlnm.Print_Area" localSheetId="0">내역서!$A$1:$M$30</definedName>
    <definedName name="_xlnm.Print_Area" localSheetId="9">노임단가!$A$1:$F$15</definedName>
    <definedName name="_xlnm.Print_Area" localSheetId="7">'대가 산츨근거(양산 고가철도교)'!$A$1:$Y$52</definedName>
    <definedName name="_xlnm.Print_Area" localSheetId="8">'손해배상보험료 산출기준'!$A$1:$I$152</definedName>
    <definedName name="_xlnm.Print_Area" localSheetId="5">'수중조사 구간수량산출'!$A$1:$L$11</definedName>
    <definedName name="_xlnm.Print_Area" localSheetId="6">'실시설계 산출근거'!$A$1:$F$47</definedName>
    <definedName name="_xlnm.Print_Area" localSheetId="1">일위대가표!$A$1:$N$13</definedName>
    <definedName name="_xlnm.Print_Area" localSheetId="4">'적용 조정율 산출(항만시설물)'!$A$1:$R$12</definedName>
    <definedName name="_xlnm.Print_Area" localSheetId="2">'직접경비 산출근거'!$A$1:$AI$35</definedName>
    <definedName name="_xlnm.Print_Area" localSheetId="3">'투입 인원수 산출'!$A$1:$N$16</definedName>
    <definedName name="_xlnm.Print_Area">#N/A</definedName>
    <definedName name="_xlnm.Print_Titles" localSheetId="5">'수중조사 구간수량산출'!$3:$3</definedName>
    <definedName name="_xlnm.Print_Titles" localSheetId="1">일위대가표!$3:$4</definedName>
    <definedName name="_xlnm.Print_Titles" localSheetId="4">'적용 조정율 산출(항만시설물)'!$2:$3</definedName>
    <definedName name="_xlnm.Print_Titles" localSheetId="3">'투입 인원수 산출'!$2:$3</definedName>
    <definedName name="_xlnm.Print_Titles">#REF!</definedName>
    <definedName name="S1_추가보링" localSheetId="7">'대가 산츨근거(양산 고가철도교)'!S1_추가보링</definedName>
    <definedName name="S1_추가보링" localSheetId="8">'손해배상보험료 산출기준'!S1_추가보링</definedName>
    <definedName name="S1_추가보링">#N/A</definedName>
    <definedName name="ss" localSheetId="7">'대가 산츨근거(양산 고가철도교)'!ss</definedName>
    <definedName name="ss" localSheetId="8">'손해배상보험료 산출기준'!ss</definedName>
    <definedName name="ss">#N/A</definedName>
    <definedName name="sss" localSheetId="7" hidden="1">{#N/A,#N/A,FALSE,"전력간선"}</definedName>
    <definedName name="sss" localSheetId="8" hidden="1">{#N/A,#N/A,FALSE,"전력간선"}</definedName>
    <definedName name="sss" hidden="1">{#N/A,#N/A,FALSE,"전력간선"}</definedName>
    <definedName name="StNo" localSheetId="6">#REF!</definedName>
    <definedName name="StNo">#REF!</definedName>
    <definedName name="wrn.교육청." localSheetId="7" hidden="1">{#N/A,#N/A,FALSE,"전력간선"}</definedName>
    <definedName name="wrn.교육청." localSheetId="8" hidden="1">{#N/A,#N/A,FALSE,"전력간선"}</definedName>
    <definedName name="wrn.교육청." hidden="1">{#N/A,#N/A,FALSE,"전력간선"}</definedName>
    <definedName name="wrn.구조2." localSheetId="7" hidden="1">{#N/A,#N/A,FALSE,"구조2"}</definedName>
    <definedName name="wrn.구조2." localSheetId="8" hidden="1">{#N/A,#N/A,FALSE,"구조2"}</definedName>
    <definedName name="wrn.구조2." hidden="1">{#N/A,#N/A,FALSE,"구조2"}</definedName>
    <definedName name="wrn.배수1." localSheetId="7" hidden="1">{#N/A,#N/A,FALSE,"배수1"}</definedName>
    <definedName name="wrn.배수1." localSheetId="8" hidden="1">{#N/A,#N/A,FALSE,"배수1"}</definedName>
    <definedName name="wrn.배수1." hidden="1">{#N/A,#N/A,FALSE,"배수1"}</definedName>
    <definedName name="wrn.배수2." localSheetId="7" hidden="1">{#N/A,#N/A,FALSE,"배수2"}</definedName>
    <definedName name="wrn.배수2." localSheetId="8" hidden="1">{#N/A,#N/A,FALSE,"배수2"}</definedName>
    <definedName name="wrn.배수2." hidden="1">{#N/A,#N/A,FALSE,"배수2"}</definedName>
    <definedName name="wrn.부대1." localSheetId="7" hidden="1">{#N/A,#N/A,FALSE,"부대1"}</definedName>
    <definedName name="wrn.부대1." localSheetId="8" hidden="1">{#N/A,#N/A,FALSE,"부대1"}</definedName>
    <definedName name="wrn.부대1." hidden="1">{#N/A,#N/A,FALSE,"부대1"}</definedName>
    <definedName name="wrn.부대2." localSheetId="7" hidden="1">{#N/A,#N/A,FALSE,"부대2"}</definedName>
    <definedName name="wrn.부대2." localSheetId="8" hidden="1">{#N/A,#N/A,FALSE,"부대2"}</definedName>
    <definedName name="wrn.부대2." hidden="1">{#N/A,#N/A,FALSE,"부대2"}</definedName>
    <definedName name="wrn.속도." localSheetId="7" hidden="1">{#N/A,#N/A,FALSE,"속도"}</definedName>
    <definedName name="wrn.속도." localSheetId="8" hidden="1">{#N/A,#N/A,FALSE,"속도"}</definedName>
    <definedName name="wrn.속도." hidden="1">{#N/A,#N/A,FALSE,"속도"}</definedName>
    <definedName name="wrn.이정표." localSheetId="7" hidden="1">{#N/A,#N/A,FALSE,"이정표"}</definedName>
    <definedName name="wrn.이정표." localSheetId="8" hidden="1">{#N/A,#N/A,FALSE,"이정표"}</definedName>
    <definedName name="wrn.이정표." hidden="1">{#N/A,#N/A,FALSE,"이정표"}</definedName>
    <definedName name="wrn.토공1." localSheetId="7" hidden="1">{#N/A,#N/A,FALSE,"구조1"}</definedName>
    <definedName name="wrn.토공1." localSheetId="8" hidden="1">{#N/A,#N/A,FALSE,"구조1"}</definedName>
    <definedName name="wrn.토공1." hidden="1">{#N/A,#N/A,FALSE,"구조1"}</definedName>
    <definedName name="wrn.토공2." localSheetId="7" hidden="1">{#N/A,#N/A,FALSE,"토공2"}</definedName>
    <definedName name="wrn.토공2." localSheetId="8" hidden="1">{#N/A,#N/A,FALSE,"토공2"}</definedName>
    <definedName name="wrn.토공2." hidden="1">{#N/A,#N/A,FALSE,"토공2"}</definedName>
    <definedName name="wrn.포장1." localSheetId="7" hidden="1">{#N/A,#N/A,FALSE,"포장1";#N/A,#N/A,FALSE,"포장1"}</definedName>
    <definedName name="wrn.포장1." localSheetId="8" hidden="1">{#N/A,#N/A,FALSE,"포장1";#N/A,#N/A,FALSE,"포장1"}</definedName>
    <definedName name="wrn.포장1." hidden="1">{#N/A,#N/A,FALSE,"포장1";#N/A,#N/A,FALSE,"포장1"}</definedName>
    <definedName name="wrn.포장2." localSheetId="7" hidden="1">{#N/A,#N/A,FALSE,"포장2"}</definedName>
    <definedName name="wrn.포장2." localSheetId="8" hidden="1">{#N/A,#N/A,FALSE,"포장2"}</definedName>
    <definedName name="wrn.포장2." hidden="1">{#N/A,#N/A,FALSE,"포장2"}</definedName>
    <definedName name="wrn.포장단가." localSheetId="7" hidden="1">{#N/A,#N/A,FALSE,"포장단가"}</definedName>
    <definedName name="wrn.포장단가." hidden="1">{#N/A,#N/A,FALSE,"포장단가"}</definedName>
    <definedName name="감사" localSheetId="7" hidden="1">{#N/A,#N/A,FALSE,"포장단가"}</definedName>
    <definedName name="감사" hidden="1">{#N/A,#N/A,FALSE,"포장단가"}</definedName>
    <definedName name="개요파악">'[12]직접인건비호표(항목60%)'!#REF!</definedName>
    <definedName name="경로TF" localSheetId="7">#REF!</definedName>
    <definedName name="경로TF" localSheetId="6">#REF!</definedName>
    <definedName name="경로TF">#REF!</definedName>
    <definedName name="경로명" localSheetId="6">#REF!</definedName>
    <definedName name="경로명">#REF!</definedName>
    <definedName name="계획2000">[13]범위이름!$D$24:$J$27</definedName>
    <definedName name="계획2001">[13]범위이름!$D$28:$J$32</definedName>
    <definedName name="계획2002">[13]범위이름!$D$33:$J$38</definedName>
    <definedName name="고급단가" localSheetId="7">#REF!</definedName>
    <definedName name="고급단가">#REF!</definedName>
    <definedName name="고급전체" localSheetId="7">#REF!</definedName>
    <definedName name="고급전체">#REF!</definedName>
    <definedName name="공고공람비" localSheetId="7">[12]직접경비호표!#REF!</definedName>
    <definedName name="공고공람비">[12]직접경비호표!#REF!</definedName>
    <definedName name="공사비" localSheetId="7" hidden="1">[3]SANBAISU!#REF!</definedName>
    <definedName name="공사비" localSheetId="8" hidden="1">[3]SANBAISU!#REF!</definedName>
    <definedName name="공사비" hidden="1">[14]SANBAISU!#REF!</definedName>
    <definedName name="공종간지" localSheetId="7" hidden="1">[6]수량집계!#REF!</definedName>
    <definedName name="공종간지" localSheetId="8" hidden="1">[6]수량집계!#REF!</definedName>
    <definedName name="공종간지" hidden="1">[15]수량집계!#REF!</definedName>
    <definedName name="광풍2교">[8]내역!#REF!</definedName>
    <definedName name="교통">'[12]직접인건비호표(항목60%)'!#REF!</definedName>
    <definedName name="국민" localSheetId="7">'대가 산츨근거(양산 고가철도교)'!국민</definedName>
    <definedName name="국민" localSheetId="8">'손해배상보험료 산출기준'!국민</definedName>
    <definedName name="국민">#N/A</definedName>
    <definedName name="국지51" localSheetId="7">#REF!</definedName>
    <definedName name="국지51">#REF!</definedName>
    <definedName name="국지52" localSheetId="7">#REF!</definedName>
    <definedName name="국지52">#REF!</definedName>
    <definedName name="국지53">#REF!</definedName>
    <definedName name="군도51">#REF!</definedName>
    <definedName name="군도52">#REF!</definedName>
    <definedName name="군도53">#REF!</definedName>
    <definedName name="기기기" localSheetId="7" hidden="1">#REF!</definedName>
    <definedName name="기기기" localSheetId="8" hidden="1">#REF!</definedName>
    <definedName name="기기기" hidden="1">#REF!</definedName>
    <definedName name="기상">'[12]직접인건비호표(항목60%)'!#REF!</definedName>
    <definedName name="기성내역" localSheetId="7">'대가 산츨근거(양산 고가철도교)'!기성내역</definedName>
    <definedName name="기성내역" localSheetId="8">'손해배상보험료 산출기준'!기성내역</definedName>
    <definedName name="기성내역">#N/A</definedName>
    <definedName name="기술료" localSheetId="7">#REF!</definedName>
    <definedName name="기술료">#REF!</definedName>
    <definedName name="기술업무" localSheetId="7">'[12]직접인건비호표(항목60%)'!#REF!</definedName>
    <definedName name="기술업무">'[12]직접인건비호표(항목60%)'!#REF!</definedName>
    <definedName name="기타" localSheetId="7">'[12]직접인건비호표(항목60%)'!#REF!</definedName>
    <definedName name="기타">'[12]직접인건비호표(항목60%)'!#REF!</definedName>
    <definedName name="김" localSheetId="7">'대가 산츨근거(양산 고가철도교)'!김</definedName>
    <definedName name="김" localSheetId="8">'손해배상보험료 산출기준'!김</definedName>
    <definedName name="김">#N/A</definedName>
    <definedName name="ㄳㅅ" localSheetId="7" hidden="1">#REF!</definedName>
    <definedName name="ㄳㅅ" localSheetId="8" hidden="1">#REF!</definedName>
    <definedName name="ㄳㅅ" hidden="1">#REF!</definedName>
    <definedName name="ㄴ" localSheetId="7" hidden="1">{#N/A,#N/A,FALSE,"포장단가"}</definedName>
    <definedName name="ㄴ" hidden="1">{#N/A,#N/A,FALSE,"포장단가"}</definedName>
    <definedName name="나" localSheetId="7">'대가 산츨근거(양산 고가철도교)'!나</definedName>
    <definedName name="나" localSheetId="8">'손해배상보험료 산출기준'!나</definedName>
    <definedName name="나">#N/A</definedName>
    <definedName name="내역서" localSheetId="7" hidden="1">'[16]6공구(당초)'!$J$6:$J$1706</definedName>
    <definedName name="내역서" localSheetId="8" hidden="1">'[16]6공구(당초)'!$J$6:$J$1706</definedName>
    <definedName name="내역서" hidden="1">'[7]6공구(당초)'!$J$6:$J$1706</definedName>
    <definedName name="농어촌51" localSheetId="7">#REF!</definedName>
    <definedName name="농어촌51">#REF!</definedName>
    <definedName name="농어촌52" localSheetId="7">#REF!</definedName>
    <definedName name="농어촌52">#REF!</definedName>
    <definedName name="농어촌53" localSheetId="7">#REF!</definedName>
    <definedName name="농어촌53">#REF!</definedName>
    <definedName name="ㄷㅎㄹㅇ" localSheetId="7" hidden="1">#REF!</definedName>
    <definedName name="ㄷㅎㄹㅇ" localSheetId="8" hidden="1">#REF!</definedName>
    <definedName name="ㄷㅎㄹㅇ" hidden="1">#REF!</definedName>
    <definedName name="단가2차" localSheetId="7">BlankMacro1</definedName>
    <definedName name="단가2차" localSheetId="5">BlankMacro1</definedName>
    <definedName name="단가2차" localSheetId="6">BlankMacro1</definedName>
    <definedName name="단가2차" localSheetId="1">BlankMacro1</definedName>
    <definedName name="단가2차">BlankMacro1</definedName>
    <definedName name="단가합" localSheetId="7">BlankMacro1</definedName>
    <definedName name="단가합" localSheetId="5">BlankMacro1</definedName>
    <definedName name="단가합" localSheetId="6">BlankMacro1</definedName>
    <definedName name="단가합" localSheetId="1">BlankMacro1</definedName>
    <definedName name="단가합">BlankMacro1</definedName>
    <definedName name="단가합계" localSheetId="7">BlankMacro1</definedName>
    <definedName name="단가합계" localSheetId="5">BlankMacro1</definedName>
    <definedName name="단가합계" localSheetId="6">BlankMacro1</definedName>
    <definedName name="단가합계" localSheetId="1">BlankMacro1</definedName>
    <definedName name="단가합계">BlankMacro1</definedName>
    <definedName name="대기질" localSheetId="7">[12]직접경비호표!#REF!</definedName>
    <definedName name="대기질">[12]직접경비호표!#REF!</definedName>
    <definedName name="대상설정" localSheetId="7">'[12]직접인건비호표(항목60%)'!#REF!</definedName>
    <definedName name="대상설정">'[12]직접인건비호표(항목60%)'!#REF!</definedName>
    <definedName name="대안설정" localSheetId="7">'[12]직접인건비호표(항목60%)'!#REF!</definedName>
    <definedName name="대안설정">'[12]직접인건비호표(항목60%)'!#REF!</definedName>
    <definedName name="동식물">'[12]직접인건비호표(항목60%)'!#REF!</definedName>
    <definedName name="동식물수">'[12]직접인건비호표(항목60%)'!#REF!</definedName>
    <definedName name="동지역51" localSheetId="7">#REF!</definedName>
    <definedName name="동지역51">#REF!</definedName>
    <definedName name="동지역52" localSheetId="7">#REF!</definedName>
    <definedName name="동지역52">#REF!</definedName>
    <definedName name="동지역53" localSheetId="7">#REF!</definedName>
    <definedName name="동지역53">#REF!</definedName>
    <definedName name="ㄹㄹ" localSheetId="7">'대가 산츨근거(양산 고가철도교)'!ㄹㄹ</definedName>
    <definedName name="ㄹㄹ" localSheetId="8">'손해배상보험료 산출기준'!ㄹㄹ</definedName>
    <definedName name="ㄹㄹ">#N/A</definedName>
    <definedName name="ㅁ442" localSheetId="7">'[17]내부예산(5101~3)'!#REF!</definedName>
    <definedName name="ㅁ442" localSheetId="5">'[17]내부예산(5101~3)'!#REF!</definedName>
    <definedName name="ㅁ442" localSheetId="6">'[18]내부예산(5101~3)'!#REF!</definedName>
    <definedName name="ㅁ442" localSheetId="1">'[17]내부예산(5101~3)'!#REF!</definedName>
    <definedName name="ㅁ442">'[17]내부예산(5101~3)'!#REF!</definedName>
    <definedName name="ㅁㅁㅁ" localSheetId="7" hidden="1">#REF!</definedName>
    <definedName name="ㅁㅁㅁ" localSheetId="8" hidden="1">#REF!</definedName>
    <definedName name="ㅁㅁㅁ" hidden="1">#REF!</definedName>
    <definedName name="ㅁㅁㅁㅁ" localSheetId="7">'대가 산츨근거(양산 고가철도교)'!ㅁㅁㅁㅁ</definedName>
    <definedName name="ㅁㅁㅁㅁ" localSheetId="8">'손해배상보험료 산출기준'!ㅁㅁㅁㅁ</definedName>
    <definedName name="ㅁㅁㅁㅁ">#N/A</definedName>
    <definedName name="머릿글" localSheetId="7">#REF!</definedName>
    <definedName name="머릿글" localSheetId="6">#REF!</definedName>
    <definedName name="머릿글">#REF!</definedName>
    <definedName name="명수" localSheetId="7">#REF!</definedName>
    <definedName name="명수">#REF!</definedName>
    <definedName name="명수작성">#REF!</definedName>
    <definedName name="문화재">'[12]직접인건비호표(항목60%)'!#REF!</definedName>
    <definedName name="ㅂㅈ" localSheetId="7">'대가 산츨근거(양산 고가철도교)'!ㅂㅈ</definedName>
    <definedName name="ㅂㅈ" localSheetId="8">'손해배상보험료 산출기준'!ㅂㅈ</definedName>
    <definedName name="ㅂㅈ">#N/A</definedName>
    <definedName name="범위" localSheetId="7">[19]북부!#REF!</definedName>
    <definedName name="범위">[19]북부!#REF!</definedName>
    <definedName name="변경" localSheetId="7" hidden="1">{#N/A,#N/A,FALSE,"포장단가"}</definedName>
    <definedName name="변경" hidden="1">{#N/A,#N/A,FALSE,"포장단가"}</definedName>
    <definedName name="보고서인쇄비">'[12]직접인건비호표(항목60%)'!#REF!</definedName>
    <definedName name="부석교" localSheetId="7" hidden="1">{#N/A,#N/A,FALSE,"포장단가"}</definedName>
    <definedName name="부석교" hidden="1">{#N/A,#N/A,FALSE,"포장단가"}</definedName>
    <definedName name="부석내역서" localSheetId="7" hidden="1">{#N/A,#N/A,FALSE,"포장단가"}</definedName>
    <definedName name="부석내역서" hidden="1">{#N/A,#N/A,FALSE,"포장단가"}</definedName>
    <definedName name="빕" localSheetId="7">BlankMacro1</definedName>
    <definedName name="빕" localSheetId="5">BlankMacro1</definedName>
    <definedName name="빕" localSheetId="6">BlankMacro1</definedName>
    <definedName name="빕" localSheetId="1">BlankMacro1</definedName>
    <definedName name="빕">BlankMacro1</definedName>
    <definedName name="사" localSheetId="7" hidden="1">[14]지수적용공사비내역서!#REF!</definedName>
    <definedName name="사" localSheetId="8" hidden="1">[14]지수적용공사비내역서!#REF!</definedName>
    <definedName name="사" hidden="1">[20]지수적용공사비내역서!#REF!</definedName>
    <definedName name="사후환경" localSheetId="7">'[12]직접인건비호표(항목60%)'!#REF!</definedName>
    <definedName name="사후환경">'[12]직접인건비호표(항목60%)'!#REF!</definedName>
    <definedName name="산업">'[12]직접인건비호표(항목60%)'!#REF!</definedName>
    <definedName name="생산라인" localSheetId="7">#REF!</definedName>
    <definedName name="생산라인" localSheetId="6">#REF!</definedName>
    <definedName name="생산라인">#REF!</definedName>
    <definedName name="세부공정표" localSheetId="7">BlankMacro1</definedName>
    <definedName name="세부공정표" localSheetId="5">BlankMacro1</definedName>
    <definedName name="세부공정표" localSheetId="6">BlankMacro1</definedName>
    <definedName name="세부공정표" localSheetId="1">BlankMacro1</definedName>
    <definedName name="세부공정표">BlankMacro1</definedName>
    <definedName name="소" localSheetId="7" hidden="1">[14]지수적용공사비내역서!#REF!</definedName>
    <definedName name="소" localSheetId="8" hidden="1">[14]지수적용공사비내역서!#REF!</definedName>
    <definedName name="소" hidden="1">[20]지수적용공사비내역서!#REF!</definedName>
    <definedName name="소보" localSheetId="7" hidden="1">{#N/A,#N/A,FALSE,"포장단가"}</definedName>
    <definedName name="소보" hidden="1">{#N/A,#N/A,FALSE,"포장단가"}</definedName>
    <definedName name="소음진동">[12]직접경비호표!#REF!</definedName>
    <definedName name="수량2차" localSheetId="7">BlankMacro1</definedName>
    <definedName name="수량2차" localSheetId="5">BlankMacro1</definedName>
    <definedName name="수량2차" localSheetId="6">BlankMacro1</definedName>
    <definedName name="수량2차" localSheetId="1">BlankMacro1</definedName>
    <definedName name="수량2차">BlankMacro1</definedName>
    <definedName name="수량산출2" localSheetId="7">BlankMacro1</definedName>
    <definedName name="수량산출2" localSheetId="5">BlankMacro1</definedName>
    <definedName name="수량산출2" localSheetId="6">BlankMacro1</definedName>
    <definedName name="수량산출2" localSheetId="1">BlankMacro1</definedName>
    <definedName name="수량산출2">BlankMacro1</definedName>
    <definedName name="수리수문" localSheetId="7">'[12]직접인건비호표(항목60%)'!#REF!</definedName>
    <definedName name="수리수문">'[12]직접인건비호표(항목60%)'!#REF!</definedName>
    <definedName name="수중조사_견적" localSheetId="7">BlankMacro1</definedName>
    <definedName name="수중조사_견적" localSheetId="6">BlankMacro1</definedName>
    <definedName name="수중조사_견적">BlankMacro1</definedName>
    <definedName name="수질" localSheetId="7">'[12]직접인건비호표(항목60%)'!#REF!</definedName>
    <definedName name="수질">'[12]직접인건비호표(항목60%)'!#REF!</definedName>
    <definedName name="수질시험" localSheetId="7">#REF!</definedName>
    <definedName name="수질시험">#REF!</definedName>
    <definedName name="시국51" localSheetId="7">#REF!</definedName>
    <definedName name="시국51">#REF!</definedName>
    <definedName name="시국52" localSheetId="7">#REF!</definedName>
    <definedName name="시국52">#REF!</definedName>
    <definedName name="시국53">#REF!</definedName>
    <definedName name="시작번호" localSheetId="6">#REF!</definedName>
    <definedName name="시작번호">#REF!</definedName>
    <definedName name="신품" localSheetId="7" hidden="1">#REF!</definedName>
    <definedName name="신품" localSheetId="8" hidden="1">#REF!</definedName>
    <definedName name="신품" hidden="1">#REF!</definedName>
    <definedName name="ㅇ" localSheetId="7" hidden="1">{#N/A,#N/A,FALSE,"포장단가"}</definedName>
    <definedName name="ㅇ" hidden="1">{#N/A,#N/A,FALSE,"포장단가"}</definedName>
    <definedName name="악취">'[12]직접인건비호표(항목60%)'!#REF!</definedName>
    <definedName name="양수교" localSheetId="7" hidden="1">{#N/A,#N/A,FALSE,"포장단가"}</definedName>
    <definedName name="양수교" hidden="1">{#N/A,#N/A,FALSE,"포장단가"}</definedName>
    <definedName name="양수내역" localSheetId="7" hidden="1">{#N/A,#N/A,FALSE,"포장단가"}</definedName>
    <definedName name="양수내역" hidden="1">{#N/A,#N/A,FALSE,"포장단가"}</definedName>
    <definedName name="여비">[12]직접경비호표!#REF!</definedName>
    <definedName name="예정공정표" localSheetId="7">BlankMacro1</definedName>
    <definedName name="예정공정표" localSheetId="5">BlankMacro1</definedName>
    <definedName name="예정공정표" localSheetId="6">BlankMacro1</definedName>
    <definedName name="예정공정표" localSheetId="1">BlankMacro1</definedName>
    <definedName name="예정공정표">BlankMacro1</definedName>
    <definedName name="예제범위" localSheetId="7">#REF!</definedName>
    <definedName name="예제범위">#REF!</definedName>
    <definedName name="예제조건범위대" localSheetId="7">#REF!</definedName>
    <definedName name="예제조건범위대">#REF!</definedName>
    <definedName name="예제조건범위소" localSheetId="7">#REF!</definedName>
    <definedName name="예제조건범위소">#REF!</definedName>
    <definedName name="완료99">#REF!</definedName>
    <definedName name="요약문">'[12]직접인건비호표(항목60%)'!#REF!</definedName>
    <definedName name="용종별예산1" localSheetId="7">BlankMacro1</definedName>
    <definedName name="용종별예산1" localSheetId="5">BlankMacro1</definedName>
    <definedName name="용종별예산1" localSheetId="6">BlankMacro1</definedName>
    <definedName name="용종별예산1" localSheetId="1">BlankMacro1</definedName>
    <definedName name="용종별예산1">BlankMacro1</definedName>
    <definedName name="원가계산" localSheetId="7">'대가 산츨근거(양산 고가철도교)'!원가계산</definedName>
    <definedName name="원가계산" localSheetId="8">'손해배상보험료 산출기준'!원가계산</definedName>
    <definedName name="원가계산">#N/A</definedName>
    <definedName name="원가계산창" localSheetId="7">'대가 산츨근거(양산 고가철도교)'!원가계산창</definedName>
    <definedName name="원가계산창" localSheetId="8">'손해배상보험료 산출기준'!원가계산창</definedName>
    <definedName name="원가계산창">#N/A</definedName>
    <definedName name="위락경관" localSheetId="7">'[12]직접인건비호표(항목60%)'!#REF!</definedName>
    <definedName name="위락경관">'[12]직접인건비호표(항목60%)'!#REF!</definedName>
    <definedName name="위생보건" localSheetId="7">'[12]직접인건비호표(항목60%)'!#REF!</definedName>
    <definedName name="위생보건">'[12]직접인건비호표(항목60%)'!#REF!</definedName>
    <definedName name="육상동식물" localSheetId="7">'[12]직접인건비호표(항목60%)'!#REF!</definedName>
    <definedName name="육상동식물">'[12]직접인건비호표(항목60%)'!#REF!</definedName>
    <definedName name="육수동식물" localSheetId="7">'[12]직접인건비호표(항목60%)'!#REF!</definedName>
    <definedName name="육수동식물">'[12]직접인건비호표(항목60%)'!#REF!</definedName>
    <definedName name="읍면51" localSheetId="7">#REF!</definedName>
    <definedName name="읍면51">#REF!</definedName>
    <definedName name="읍면52" localSheetId="7">#REF!</definedName>
    <definedName name="읍면52">#REF!</definedName>
    <definedName name="읍면53" localSheetId="7">#REF!</definedName>
    <definedName name="읍면53">#REF!</definedName>
    <definedName name="인구" localSheetId="7">'[12]직접인건비호표(항목60%)'!#REF!</definedName>
    <definedName name="인구">'[12]직접인건비호표(항목60%)'!#REF!</definedName>
    <definedName name="인쇄비" localSheetId="7">[12]직접경비호표!#REF!</definedName>
    <definedName name="인쇄비">[12]직접경비호표!#REF!</definedName>
    <definedName name="인쇄양식" localSheetId="7">'대가 산츨근거(양산 고가철도교)'!인쇄양식</definedName>
    <definedName name="인쇄양식" localSheetId="8">'손해배상보험료 산출기준'!인쇄양식</definedName>
    <definedName name="인쇄양식">#N/A</definedName>
    <definedName name="일수" localSheetId="7">#REF!</definedName>
    <definedName name="일수">#REF!</definedName>
    <definedName name="일조장해" localSheetId="7">'[12]직접인건비호표(항목60%)'!#REF!</definedName>
    <definedName name="일조장해">'[12]직접인건비호표(항목60%)'!#REF!</definedName>
    <definedName name="ㅈㅈ" localSheetId="7">'대가 산츨근거(양산 고가철도교)'!ㅈㅈ</definedName>
    <definedName name="ㅈㅈ" localSheetId="8">'손해배상보험료 산출기준'!ㅈㅈ</definedName>
    <definedName name="ㅈㅈ">#N/A</definedName>
    <definedName name="재료비" localSheetId="7">[8]내역!#REF!</definedName>
    <definedName name="재료비">[8]내역!#REF!</definedName>
    <definedName name="재료비1111" localSheetId="7">[19]북부!#REF!</definedName>
    <definedName name="재료비1111">[19]북부!#REF!</definedName>
    <definedName name="저감방안" localSheetId="7">'[12]직접인건비호표(항목60%)'!#REF!</definedName>
    <definedName name="저감방안">'[12]직접인건비호표(항목60%)'!#REF!</definedName>
    <definedName name="저장명설정" localSheetId="7">#REF!</definedName>
    <definedName name="저장명설정" localSheetId="6">#REF!</definedName>
    <definedName name="저장명설정">#REF!</definedName>
    <definedName name="저장이름" localSheetId="6">#REF!</definedName>
    <definedName name="저장이름">#REF!</definedName>
    <definedName name="제경비">#REF!</definedName>
    <definedName name="제경비1">[12]직접경비호표!#REF!</definedName>
    <definedName name="종합평가">'[12]직접인건비호표(항목60%)'!#REF!</definedName>
    <definedName name="주거">'[12]직접인건비호표(항목60%)'!#REF!</definedName>
    <definedName name="주민생활">'[12]직접인건비호표(항목60%)'!#REF!</definedName>
    <definedName name="주민의견">'[12]직접인건비호표(항목60%)'!#REF!</definedName>
    <definedName name="중급기능단가" localSheetId="7">#REF!</definedName>
    <definedName name="중급기능단가">#REF!</definedName>
    <definedName name="중급단가" localSheetId="7">#REF!</definedName>
    <definedName name="중급단가">#REF!</definedName>
    <definedName name="중급전체" localSheetId="7">#REF!</definedName>
    <definedName name="중급전체">#REF!</definedName>
    <definedName name="지방51">#REF!</definedName>
    <definedName name="지방52">#REF!</definedName>
    <definedName name="지방53">#REF!</definedName>
    <definedName name="지질조사">#REF!</definedName>
    <definedName name="지표수">[12]직접경비호표!#REF!</definedName>
    <definedName name="지하수">[12]직접경비호표!#REF!</definedName>
    <definedName name="지형지질">'[12]직접인건비호표(항목60%)'!#REF!</definedName>
    <definedName name="직접경비">[12]직접경비호표!#REF!</definedName>
    <definedName name="직접인건비">'[12]직접인건비호표(항목60%)'!#REF!</definedName>
    <definedName name="ㅊㅊㅊ" localSheetId="7">'대가 산츨근거(양산 고가철도교)'!ㅊㅊㅊ</definedName>
    <definedName name="ㅊㅊㅊ" localSheetId="8">'손해배상보험료 산출기준'!ㅊㅊㅊ</definedName>
    <definedName name="ㅊㅊㅊ">#N/A</definedName>
    <definedName name="창수대교" localSheetId="7" hidden="1">{#N/A,#N/A,FALSE,"포장단가"}</definedName>
    <definedName name="창수대교" hidden="1">{#N/A,#N/A,FALSE,"포장단가"}</definedName>
    <definedName name="천전교" localSheetId="7" hidden="1">{#N/A,#N/A,FALSE,"포장단가"}</definedName>
    <definedName name="천전교" hidden="1">{#N/A,#N/A,FALSE,"포장단가"}</definedName>
    <definedName name="초급단가" localSheetId="7">#REF!</definedName>
    <definedName name="초급단가">#REF!</definedName>
    <definedName name="추진중99" localSheetId="7">#REF!</definedName>
    <definedName name="추진중99">#REF!</definedName>
    <definedName name="측정경비" localSheetId="7">[12]직접경비호표!#REF!</definedName>
    <definedName name="측정경비">[12]직접경비호표!#REF!</definedName>
    <definedName name="측정업무">'[12]직접인건비호표(항목60%)'!#REF!</definedName>
    <definedName name="ㅋㅋㅋ" localSheetId="7" hidden="1">{#N/A,#N/A,FALSE,"전력간선"}</definedName>
    <definedName name="ㅋㅋㅋ" localSheetId="8" hidden="1">{#N/A,#N/A,FALSE,"전력간선"}</definedName>
    <definedName name="ㅋㅋㅋ" hidden="1">{#N/A,#N/A,FALSE,"전력간선"}</definedName>
    <definedName name="템플리트모듈1" localSheetId="7">BlankMacro1</definedName>
    <definedName name="템플리트모듈1" localSheetId="5">BlankMacro1</definedName>
    <definedName name="템플리트모듈1" localSheetId="6">BlankMacro1</definedName>
    <definedName name="템플리트모듈1" localSheetId="1">BlankMacro1</definedName>
    <definedName name="템플리트모듈1">BlankMacro1</definedName>
    <definedName name="템플리트모듈2" localSheetId="7">BlankMacro1</definedName>
    <definedName name="템플리트모듈2" localSheetId="5">BlankMacro1</definedName>
    <definedName name="템플리트모듈2" localSheetId="6">BlankMacro1</definedName>
    <definedName name="템플리트모듈2" localSheetId="1">BlankMacro1</definedName>
    <definedName name="템플리트모듈2">BlankMacro1</definedName>
    <definedName name="템플리트모듈3" localSheetId="7">BlankMacro1</definedName>
    <definedName name="템플리트모듈3" localSheetId="5">BlankMacro1</definedName>
    <definedName name="템플리트모듈3" localSheetId="6">BlankMacro1</definedName>
    <definedName name="템플리트모듈3" localSheetId="1">BlankMacro1</definedName>
    <definedName name="템플리트모듈3">BlankMacro1</definedName>
    <definedName name="템플리트모듈4" localSheetId="7">BlankMacro1</definedName>
    <definedName name="템플리트모듈4" localSheetId="5">BlankMacro1</definedName>
    <definedName name="템플리트모듈4" localSheetId="6">BlankMacro1</definedName>
    <definedName name="템플리트모듈4" localSheetId="1">BlankMacro1</definedName>
    <definedName name="템플리트모듈4">BlankMacro1</definedName>
    <definedName name="템플리트모듈5" localSheetId="7">BlankMacro1</definedName>
    <definedName name="템플리트모듈5" localSheetId="5">BlankMacro1</definedName>
    <definedName name="템플리트모듈5" localSheetId="6">BlankMacro1</definedName>
    <definedName name="템플리트모듈5" localSheetId="1">BlankMacro1</definedName>
    <definedName name="템플리트모듈5">BlankMacro1</definedName>
    <definedName name="템플리트모듈6" localSheetId="7">BlankMacro1</definedName>
    <definedName name="템플리트모듈6" localSheetId="5">BlankMacro1</definedName>
    <definedName name="템플리트모듈6" localSheetId="6">BlankMacro1</definedName>
    <definedName name="템플리트모듈6" localSheetId="1">BlankMacro1</definedName>
    <definedName name="템플리트모듈6">BlankMacro1</definedName>
    <definedName name="토양" localSheetId="7">'[12]직접인건비호표(항목60%)'!#REF!</definedName>
    <definedName name="토양">'[12]직접인건비호표(항목60%)'!#REF!</definedName>
    <definedName name="토양질" localSheetId="7">[12]직접경비호표!#REF!</definedName>
    <definedName name="토양질">[12]직접경비호표!#REF!</definedName>
    <definedName name="토지이용" localSheetId="7">'[12]직접인건비호표(항목60%)'!#REF!</definedName>
    <definedName name="토지이용">'[12]직접인건비호표(항목60%)'!#REF!</definedName>
    <definedName name="특급단가" localSheetId="7">#REF!</definedName>
    <definedName name="특급단가">#REF!</definedName>
    <definedName name="특급전체" localSheetId="7">#REF!</definedName>
    <definedName name="특급전체">#REF!</definedName>
    <definedName name="평가대기질" localSheetId="7">'[12]직접인건비호표(항목60%)'!#REF!</definedName>
    <definedName name="평가대기질">'[12]직접인건비호표(항목60%)'!#REF!</definedName>
    <definedName name="평가소음진동" localSheetId="7">'[12]직접인건비호표(항목60%)'!#REF!</definedName>
    <definedName name="평가소음진동">'[12]직접인건비호표(항목60%)'!#REF!</definedName>
    <definedName name="평가항목" localSheetId="7">'[12]직접인건비호표(항목60%)'!#REF!</definedName>
    <definedName name="평가항목">'[12]직접인건비호표(항목60%)'!#REF!</definedName>
    <definedName name="폐기물" localSheetId="7">'[12]직접인건비호표(항목60%)'!#REF!</definedName>
    <definedName name="폐기물">'[12]직접인건비호표(항목60%)'!#REF!</definedName>
    <definedName name="품목명" localSheetId="7">#REF!</definedName>
    <definedName name="품목명" localSheetId="6">#REF!</definedName>
    <definedName name="품목명">#REF!</definedName>
    <definedName name="ㅎ4ㅅ고46" localSheetId="7" hidden="1">[14]지수적용공사비내역서!#REF!</definedName>
    <definedName name="ㅎ4ㅅ고46" localSheetId="8" hidden="1">[14]지수적용공사비내역서!#REF!</definedName>
    <definedName name="ㅎ4ㅅ고46" hidden="1">[20]지수적용공사비내역서!#REF!</definedName>
    <definedName name="할증율" localSheetId="7">#REF!</definedName>
    <definedName name="할증율">#REF!</definedName>
    <definedName name="항목별평가" localSheetId="7">'[12]직접인건비호표(항목60%)'!#REF!</definedName>
    <definedName name="항목별평가">'[12]직접인건비호표(항목60%)'!#REF!</definedName>
    <definedName name="항목수" localSheetId="7">#REF!</definedName>
    <definedName name="항목수" localSheetId="6">#REF!</definedName>
    <definedName name="항목수">#REF!</definedName>
    <definedName name="허미" localSheetId="7">'대가 산츨근거(양산 고가철도교)'!허미</definedName>
    <definedName name="허미" localSheetId="8">'손해배상보험료 산출기준'!허미</definedName>
    <definedName name="허미">#N/A</definedName>
    <definedName name="횟수" localSheetId="7">#REF!</definedName>
    <definedName name="횟수">#REF!</definedName>
    <definedName name="휴천수" localSheetId="7" hidden="1">{#N/A,#N/A,FALSE,"포장단가"}</definedName>
    <definedName name="휴천수" hidden="1">{#N/A,#N/A,FALSE,"포장단가"}</definedName>
    <definedName name="ㅓㅇ런" localSheetId="7" hidden="1">[21]SANTOGO!#REF!</definedName>
    <definedName name="ㅓㅇ런" localSheetId="8" hidden="1">[21]SANTOGO!#REF!</definedName>
    <definedName name="ㅓㅇ런" hidden="1">[22]SANTOGO!#REF!</definedName>
    <definedName name="ㅗ4ㅛㅗ6" localSheetId="7" hidden="1">[14]지수적용공사비내역서!#REF!</definedName>
    <definedName name="ㅗ4ㅛㅗ6" localSheetId="8" hidden="1">[14]지수적용공사비내역서!#REF!</definedName>
    <definedName name="ㅗ4ㅛㅗ6" hidden="1">[20]지수적용공사비내역서!#REF!</definedName>
    <definedName name="ㅘㅗ허ㅎ" localSheetId="7" hidden="1">#REF!</definedName>
    <definedName name="ㅘㅗ허ㅎ" localSheetId="8" hidden="1">#REF!</definedName>
    <definedName name="ㅘㅗ허ㅎ" hidden="1">#REF!</definedName>
    <definedName name="ㅠ뮤ㅐ" localSheetId="7" hidden="1">#REF!</definedName>
    <definedName name="ㅠ뮤ㅐ" localSheetId="8" hidden="1">#REF!</definedName>
    <definedName name="ㅠ뮤ㅐ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1" l="1"/>
  <c r="L20" i="1" s="1"/>
  <c r="F20" i="1" s="1"/>
  <c r="L4" i="8" l="1"/>
  <c r="W29" i="27" l="1"/>
  <c r="AB29" i="27"/>
  <c r="W30" i="27"/>
  <c r="W31" i="27"/>
  <c r="F35" i="1" l="1"/>
  <c r="L24" i="1"/>
  <c r="L23" i="1"/>
  <c r="F23" i="1" s="1"/>
  <c r="C31" i="10"/>
  <c r="N31" i="10" s="1"/>
  <c r="L22" i="1" l="1"/>
  <c r="F22" i="1" s="1"/>
  <c r="F24" i="1"/>
  <c r="H11" i="8"/>
  <c r="F11" i="8"/>
  <c r="E11" i="8"/>
  <c r="D11" i="8"/>
  <c r="X35" i="27"/>
  <c r="T42" i="27"/>
  <c r="T43" i="27" s="1"/>
  <c r="T44" i="27" s="1"/>
  <c r="R42" i="27"/>
  <c r="R43" i="27" s="1"/>
  <c r="R44" i="27" s="1"/>
  <c r="N42" i="27"/>
  <c r="N43" i="27" s="1"/>
  <c r="N44" i="27" s="1"/>
  <c r="F42" i="27"/>
  <c r="F44" i="27" s="1"/>
  <c r="C42" i="27"/>
  <c r="C43" i="27" s="1"/>
  <c r="B37" i="27"/>
  <c r="L37" i="27" s="1"/>
  <c r="B36" i="27"/>
  <c r="B43" i="27" s="1"/>
  <c r="T35" i="27"/>
  <c r="T36" i="27" s="1"/>
  <c r="T37" i="27" s="1"/>
  <c r="R35" i="27"/>
  <c r="R36" i="27" s="1"/>
  <c r="R37" i="27" s="1"/>
  <c r="N35" i="27"/>
  <c r="N36" i="27" s="1"/>
  <c r="N37" i="27" s="1"/>
  <c r="F35" i="27"/>
  <c r="F36" i="27" s="1"/>
  <c r="C35" i="27"/>
  <c r="C36" i="27" s="1"/>
  <c r="H36" i="27" s="1"/>
  <c r="B35" i="27"/>
  <c r="X37" i="27"/>
  <c r="X43" i="27"/>
  <c r="S16" i="27"/>
  <c r="S15" i="27"/>
  <c r="S14" i="27"/>
  <c r="S13" i="27"/>
  <c r="S12" i="27"/>
  <c r="S11" i="27"/>
  <c r="B38" i="27" l="1"/>
  <c r="C44" i="27"/>
  <c r="H44" i="27" s="1"/>
  <c r="F43" i="27"/>
  <c r="B44" i="27"/>
  <c r="L44" i="27" s="1"/>
  <c r="V44" i="27" s="1"/>
  <c r="B42" i="27"/>
  <c r="B45" i="27" s="1"/>
  <c r="H35" i="27"/>
  <c r="L35" i="27"/>
  <c r="X44" i="27"/>
  <c r="X36" i="27"/>
  <c r="F37" i="27"/>
  <c r="L43" i="27"/>
  <c r="B50" i="27"/>
  <c r="L36" i="27"/>
  <c r="V36" i="27" s="1"/>
  <c r="C37" i="27"/>
  <c r="H42" i="27"/>
  <c r="X42" i="27"/>
  <c r="Y44" i="27" l="1"/>
  <c r="L23" i="27" s="1"/>
  <c r="B51" i="27"/>
  <c r="V35" i="27"/>
  <c r="Y35" i="27" s="1"/>
  <c r="L42" i="27"/>
  <c r="B49" i="27"/>
  <c r="B52" i="27" s="1"/>
  <c r="Y36" i="27"/>
  <c r="V42" i="27"/>
  <c r="H43" i="27"/>
  <c r="V43" i="27" s="1"/>
  <c r="Y43" i="27" s="1"/>
  <c r="L22" i="27" s="1"/>
  <c r="H37" i="27"/>
  <c r="V37" i="27"/>
  <c r="Y37" i="27" s="1"/>
  <c r="Y51" i="27" s="1"/>
  <c r="S23" i="27" s="1"/>
  <c r="F23" i="27" s="1"/>
  <c r="Y38" i="27" l="1"/>
  <c r="Y42" i="27"/>
  <c r="Y50" i="27"/>
  <c r="S22" i="27" s="1"/>
  <c r="F22" i="27" s="1"/>
  <c r="Y45" i="27" l="1"/>
  <c r="L12" i="8" s="1"/>
  <c r="L21" i="27"/>
  <c r="Y49" i="27"/>
  <c r="Y52" i="27" l="1"/>
  <c r="M12" i="8" s="1"/>
  <c r="S21" i="27"/>
  <c r="S24" i="27" s="1"/>
  <c r="F21" i="27"/>
  <c r="F24" i="27" s="1"/>
  <c r="L24" i="27"/>
  <c r="F9" i="12" l="1"/>
  <c r="L8" i="12"/>
  <c r="F8" i="12" s="1"/>
  <c r="L7" i="12"/>
  <c r="F7" i="12" s="1"/>
  <c r="L6" i="12"/>
  <c r="F6" i="12" s="1"/>
  <c r="H10" i="8" l="1"/>
  <c r="H9" i="8"/>
  <c r="H8" i="8"/>
  <c r="H7" i="8"/>
  <c r="H6" i="8"/>
  <c r="H5" i="8"/>
  <c r="H4" i="8"/>
  <c r="F10" i="8"/>
  <c r="F9" i="8"/>
  <c r="F8" i="8"/>
  <c r="F7" i="8"/>
  <c r="F6" i="8"/>
  <c r="F5" i="8"/>
  <c r="F4" i="8"/>
  <c r="E10" i="8"/>
  <c r="E9" i="8"/>
  <c r="E8" i="8"/>
  <c r="E7" i="8"/>
  <c r="E6" i="8"/>
  <c r="E5" i="8"/>
  <c r="E4" i="8"/>
  <c r="D10" i="8"/>
  <c r="D9" i="8"/>
  <c r="D8" i="8"/>
  <c r="D7" i="8"/>
  <c r="D6" i="8"/>
  <c r="D5" i="8"/>
  <c r="D4" i="8"/>
  <c r="S8" i="7" l="1"/>
  <c r="J8" i="7" s="1"/>
  <c r="Q8" i="7" s="1"/>
  <c r="S10" i="7"/>
  <c r="J10" i="7" s="1"/>
  <c r="E4" i="9"/>
  <c r="Q10" i="7" l="1"/>
  <c r="M8" i="8" l="1"/>
  <c r="L8" i="8"/>
  <c r="E5" i="9"/>
  <c r="G9" i="1" s="1"/>
  <c r="E9" i="1" s="1"/>
  <c r="E6" i="9"/>
  <c r="E7" i="9"/>
  <c r="E8" i="9"/>
  <c r="E9" i="9"/>
  <c r="J12" i="9"/>
  <c r="G8" i="11"/>
  <c r="H8" i="11" s="1"/>
  <c r="K8" i="11" s="1"/>
  <c r="M7" i="12"/>
  <c r="G7" i="12" s="1"/>
  <c r="M8" i="12"/>
  <c r="G8" i="12" s="1"/>
  <c r="M9" i="12"/>
  <c r="G9" i="12" s="1"/>
  <c r="M6" i="12"/>
  <c r="F6" i="26"/>
  <c r="F5" i="26"/>
  <c r="F4" i="26"/>
  <c r="S9" i="7"/>
  <c r="J9" i="7" s="1"/>
  <c r="Q9" i="7" s="1"/>
  <c r="O6" i="7"/>
  <c r="S5" i="7"/>
  <c r="J5" i="7" s="1"/>
  <c r="S6" i="7"/>
  <c r="J6" i="7" s="1"/>
  <c r="S7" i="7"/>
  <c r="J7" i="7" s="1"/>
  <c r="S11" i="7"/>
  <c r="J11" i="7" s="1"/>
  <c r="S4" i="7"/>
  <c r="J4" i="7" s="1"/>
  <c r="Q4" i="7" s="1"/>
  <c r="G5" i="11"/>
  <c r="H5" i="11" s="1"/>
  <c r="K5" i="11" s="1"/>
  <c r="G6" i="11"/>
  <c r="H6" i="11" s="1"/>
  <c r="K6" i="11" s="1"/>
  <c r="G7" i="11"/>
  <c r="H7" i="11" s="1"/>
  <c r="K7" i="11" s="1"/>
  <c r="G9" i="11"/>
  <c r="H9" i="11" s="1"/>
  <c r="K9" i="11" s="1"/>
  <c r="G4" i="11"/>
  <c r="H4" i="11"/>
  <c r="K4" i="11" s="1"/>
  <c r="F24" i="13"/>
  <c r="F25" i="13" s="1"/>
  <c r="T23" i="10"/>
  <c r="H29" i="10"/>
  <c r="G8" i="1"/>
  <c r="G6" i="12" l="1"/>
  <c r="G5" i="12" s="1"/>
  <c r="M5" i="12"/>
  <c r="Q6" i="7"/>
  <c r="Q5" i="7"/>
  <c r="Q11" i="7"/>
  <c r="L11" i="8"/>
  <c r="M11" i="8"/>
  <c r="L10" i="8"/>
  <c r="M10" i="8"/>
  <c r="Q7" i="7"/>
  <c r="E8" i="1"/>
  <c r="M9" i="8"/>
  <c r="L6" i="8"/>
  <c r="K18" i="1"/>
  <c r="K10" i="11"/>
  <c r="F26" i="13"/>
  <c r="F32" i="13" s="1"/>
  <c r="L9" i="8" l="1"/>
  <c r="M6" i="8"/>
  <c r="F37" i="13"/>
  <c r="F38" i="13" s="1"/>
  <c r="L18" i="1"/>
  <c r="F18" i="1" s="1"/>
  <c r="E18" i="1"/>
  <c r="M4" i="8" l="1"/>
  <c r="L5" i="8"/>
  <c r="M5" i="8"/>
  <c r="L7" i="8"/>
  <c r="M7" i="8"/>
  <c r="F19" i="1"/>
  <c r="L13" i="8" l="1"/>
  <c r="L14" i="8" s="1"/>
  <c r="M13" i="8"/>
  <c r="M14" i="8" s="1"/>
  <c r="C9" i="1" s="1"/>
  <c r="AN27" i="10"/>
  <c r="J12" i="10"/>
  <c r="R12" i="10" s="1"/>
  <c r="H9" i="1" l="1"/>
  <c r="L9" i="1"/>
  <c r="C8" i="1"/>
  <c r="P15" i="10"/>
  <c r="M22" i="10"/>
  <c r="O23" i="10" s="1"/>
  <c r="X23" i="10" s="1"/>
  <c r="I21" i="10" s="1"/>
  <c r="K15" i="1" s="1"/>
  <c r="N27" i="10"/>
  <c r="H26" i="10" l="1"/>
  <c r="K17" i="1" s="1"/>
  <c r="F9" i="1"/>
  <c r="H8" i="1"/>
  <c r="L8" i="1"/>
  <c r="L7" i="1" s="1"/>
  <c r="J7" i="10"/>
  <c r="O7" i="10" s="1"/>
  <c r="J5" i="10"/>
  <c r="S15" i="10"/>
  <c r="J17" i="10"/>
  <c r="M17" i="10" s="1"/>
  <c r="J18" i="10" s="1"/>
  <c r="L15" i="1"/>
  <c r="F15" i="1" s="1"/>
  <c r="E15" i="1"/>
  <c r="H13" i="10" l="1"/>
  <c r="K14" i="1" s="1"/>
  <c r="L14" i="1" s="1"/>
  <c r="F14" i="1" s="1"/>
  <c r="E17" i="1"/>
  <c r="L17" i="1"/>
  <c r="F17" i="1" s="1"/>
  <c r="H7" i="1"/>
  <c r="F7" i="1" s="1"/>
  <c r="F8" i="1"/>
  <c r="M25" i="10" s="1"/>
  <c r="K16" i="1" s="1"/>
  <c r="O5" i="10"/>
  <c r="J6" i="10"/>
  <c r="O6" i="10" s="1"/>
  <c r="E14" i="1" l="1"/>
  <c r="K13" i="1"/>
  <c r="L16" i="1"/>
  <c r="F16" i="1" s="1"/>
  <c r="E16" i="1"/>
  <c r="E10" i="1"/>
  <c r="F10" i="1" s="1"/>
  <c r="E11" i="1" s="1"/>
  <c r="F11" i="1" s="1"/>
  <c r="E13" i="1" l="1"/>
  <c r="L13" i="1"/>
  <c r="F13" i="1" l="1"/>
  <c r="L12" i="1"/>
  <c r="F12" i="1" s="1"/>
  <c r="F26" i="1" l="1"/>
  <c r="L12" i="12" s="1"/>
  <c r="M12" i="12" s="1"/>
  <c r="M11" i="12" s="1"/>
  <c r="G11" i="12" l="1"/>
  <c r="F27" i="1" s="1"/>
  <c r="F28" i="1" s="1"/>
  <c r="F29" i="1" l="1"/>
  <c r="F30" i="1" s="1"/>
  <c r="F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</author>
  </authors>
  <commentList>
    <comment ref="J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a:</t>
        </r>
        <r>
          <rPr>
            <sz val="9"/>
            <color indexed="81"/>
            <rFont val="Tahoma"/>
            <family val="2"/>
          </rPr>
          <t xml:space="preserve">
~15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1.00
16~25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1.05
25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~ 1.10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노인태</author>
    <author>정 기 원</author>
  </authors>
  <commentList>
    <comment ref="E29" authorId="0" shapeId="0" xr:uid="{7B5696DA-4069-48CD-904F-7ED751C81849}">
      <text>
        <r>
          <rPr>
            <sz val="9"/>
            <color indexed="81"/>
            <rFont val="굴림"/>
            <family val="3"/>
            <charset val="129"/>
          </rPr>
          <t xml:space="preserve">2차로(단선) : 0.75
4차로(복선) : 1.00
6차로 : 1.15
8차로 : 1.30
</t>
        </r>
      </text>
    </comment>
    <comment ref="I29" authorId="1" shapeId="0" xr:uid="{494EAFD5-C31F-440C-8F58-45AECB9E47E2}">
      <text>
        <r>
          <rPr>
            <sz val="9"/>
            <color indexed="81"/>
            <rFont val="굴림"/>
            <family val="3"/>
            <charset val="129"/>
          </rPr>
          <t>도     로     교    1.0
시 가 도 로 교    1.1
일  반   철  도    1.3
도시(고속)철도   1.5
복 개 구 조 물     1.1</t>
        </r>
      </text>
    </comment>
    <comment ref="M29" authorId="1" shapeId="0" xr:uid="{F35B19D0-C5FA-4A95-A2F7-06986910D50E}">
      <text>
        <r>
          <rPr>
            <sz val="9"/>
            <color indexed="81"/>
            <rFont val="굴림"/>
            <family val="3"/>
            <charset val="129"/>
          </rPr>
          <t>콘크리트교   1.0
강         교   1.1
특   수   교   1.3</t>
        </r>
      </text>
    </comment>
    <comment ref="Q29" authorId="1" shapeId="0" xr:uid="{7B357787-2B9A-4E90-B0D2-5E6F676C6262}">
      <text>
        <r>
          <rPr>
            <sz val="9"/>
            <color indexed="81"/>
            <rFont val="굴림"/>
            <family val="3"/>
            <charset val="129"/>
          </rPr>
          <t>15년미만               1.00
15년초과 25년이내  1.05
25년초과 35년이내  1.10
35년초과 55년이내  1.15
55년초과               1.20</t>
        </r>
      </text>
    </comment>
    <comment ref="U29" authorId="1" shapeId="0" xr:uid="{A5DFE56E-BB3C-40FB-8EC7-7383D4076031}">
      <text>
        <r>
          <rPr>
            <b/>
            <sz val="9"/>
            <color indexed="81"/>
            <rFont val="굴림"/>
            <family val="3"/>
            <charset val="129"/>
          </rPr>
          <t>+15%</t>
        </r>
        <r>
          <rPr>
            <sz val="9"/>
            <color indexed="81"/>
            <rFont val="굴림"/>
            <family val="3"/>
            <charset val="129"/>
          </rPr>
          <t xml:space="preserve"> : 매우복잡(강교중 연속교.
            강상판형교, 게르버교, 프리
            스트레스트 콘크리트 상형교,
            환기덕트가 있는 터널 등)
</t>
        </r>
        <r>
          <rPr>
            <b/>
            <sz val="9"/>
            <color indexed="81"/>
            <rFont val="굴림"/>
            <family val="3"/>
            <charset val="129"/>
          </rPr>
          <t>-15%</t>
        </r>
        <r>
          <rPr>
            <sz val="9"/>
            <color indexed="81"/>
            <rFont val="굴림"/>
            <family val="3"/>
            <charset val="129"/>
          </rPr>
          <t xml:space="preserve"> : 단순(콘크리트슬래브교, 
               콘크리트T빔교 등)</t>
        </r>
      </text>
    </comment>
    <comment ref="E30" authorId="0" shapeId="0" xr:uid="{969B7B93-7FCF-4F95-8CB2-9E0CD7F2C0D6}">
      <text>
        <r>
          <rPr>
            <sz val="9"/>
            <color indexed="81"/>
            <rFont val="굴림"/>
            <family val="3"/>
            <charset val="129"/>
          </rPr>
          <t xml:space="preserve">2차로(단선) : 0.75
4차로(복선) : 1.00
6차로 : 1.15
8차로 : 1.30
</t>
        </r>
      </text>
    </comment>
    <comment ref="I30" authorId="1" shapeId="0" xr:uid="{70E29FB8-5762-445F-8186-46FF74233D91}">
      <text>
        <r>
          <rPr>
            <sz val="9"/>
            <color indexed="81"/>
            <rFont val="굴림"/>
            <family val="3"/>
            <charset val="129"/>
          </rPr>
          <t>도     로     교    1.0
시 가 도 로 교    1.1
일  반   철  도    1.3
도시(고속)철도   1.5
복 개 구 조 물     1.1</t>
        </r>
      </text>
    </comment>
    <comment ref="M30" authorId="1" shapeId="0" xr:uid="{9F10E475-223F-437A-BFB2-21334C45D8DB}">
      <text>
        <r>
          <rPr>
            <sz val="9"/>
            <color indexed="81"/>
            <rFont val="굴림"/>
            <family val="3"/>
            <charset val="129"/>
          </rPr>
          <t>콘크리트교   1.0
강         교   1.1
특   수   교   1.3</t>
        </r>
      </text>
    </comment>
    <comment ref="Q30" authorId="1" shapeId="0" xr:uid="{38907140-A4E3-498B-AB81-4E046ED5BD89}">
      <text>
        <r>
          <rPr>
            <sz val="9"/>
            <color indexed="81"/>
            <rFont val="굴림"/>
            <family val="3"/>
            <charset val="129"/>
          </rPr>
          <t>10년미만               0.90
10년초과 20년이내  1.00
20년초과 30년이내  1.05
30년초과 40년이내  1.10
40년초과 50년이내  1.15
50년초과               1.20</t>
        </r>
      </text>
    </comment>
    <comment ref="U30" authorId="1" shapeId="0" xr:uid="{EF39CF9D-086A-482B-B5A3-B19035CF0594}">
      <text>
        <r>
          <rPr>
            <b/>
            <sz val="9"/>
            <color indexed="81"/>
            <rFont val="굴림"/>
            <family val="3"/>
            <charset val="129"/>
          </rPr>
          <t>+15%</t>
        </r>
        <r>
          <rPr>
            <sz val="9"/>
            <color indexed="81"/>
            <rFont val="굴림"/>
            <family val="3"/>
            <charset val="129"/>
          </rPr>
          <t xml:space="preserve"> : 매우복잡(강교중 연속교.
            강상판형교, 게르버교, 프리
            스트레스트 콘크리트 상형교,
            환기덕트가 있는 터널 등)
</t>
        </r>
        <r>
          <rPr>
            <b/>
            <sz val="9"/>
            <color indexed="81"/>
            <rFont val="굴림"/>
            <family val="3"/>
            <charset val="129"/>
          </rPr>
          <t>-15%</t>
        </r>
        <r>
          <rPr>
            <sz val="9"/>
            <color indexed="81"/>
            <rFont val="굴림"/>
            <family val="3"/>
            <charset val="129"/>
          </rPr>
          <t xml:space="preserve"> : 단순(콘크리트슬래브교, 
               콘크리트T빔교 등)</t>
        </r>
      </text>
    </comment>
    <comment ref="E31" authorId="0" shapeId="0" xr:uid="{F2DEE3CF-D2EC-48CF-9B19-DC74C860D4E2}">
      <text>
        <r>
          <rPr>
            <sz val="9"/>
            <color indexed="81"/>
            <rFont val="굴림"/>
            <family val="3"/>
            <charset val="129"/>
          </rPr>
          <t xml:space="preserve">2차로(단선) : 0.75
4차로(복선) : 1.00
6차로 : 1.15
8차로 : 1.30
</t>
        </r>
      </text>
    </comment>
    <comment ref="I31" authorId="1" shapeId="0" xr:uid="{3800D484-9D62-48EE-A8AE-08FEA0B40AD1}">
      <text>
        <r>
          <rPr>
            <sz val="9"/>
            <color indexed="81"/>
            <rFont val="굴림"/>
            <family val="3"/>
            <charset val="129"/>
          </rPr>
          <t>도     로     교    1.0
시 가 도 로 교    1.1
일  반   철  도    1.3
도시(고속)철도   1.5
복 개 구 조 물     1.1</t>
        </r>
      </text>
    </comment>
    <comment ref="M31" authorId="1" shapeId="0" xr:uid="{7BD3C0E5-6704-4E48-92C8-D891BBFA6C1D}">
      <text>
        <r>
          <rPr>
            <sz val="9"/>
            <color indexed="81"/>
            <rFont val="굴림"/>
            <family val="3"/>
            <charset val="129"/>
          </rPr>
          <t>콘크리트교   1.0
강         교   1.1
특   수   교   1.3</t>
        </r>
      </text>
    </comment>
    <comment ref="Q31" authorId="1" shapeId="0" xr:uid="{D14DAD21-0A3B-41B8-80F4-EB3E90F04AE4}">
      <text>
        <r>
          <rPr>
            <sz val="9"/>
            <color indexed="81"/>
            <rFont val="굴림"/>
            <family val="3"/>
            <charset val="129"/>
          </rPr>
          <t>10년미만               0.90
10년초과 20년이내  1.00
20년초과 30년이내  1.05
30년초과 40년이내  1.10
40년초과 50년이내  1.15
50년초과               1.20</t>
        </r>
      </text>
    </comment>
    <comment ref="U31" authorId="1" shapeId="0" xr:uid="{E2E10E34-FCF9-4716-A6CD-C3EA605A46C3}">
      <text>
        <r>
          <rPr>
            <b/>
            <sz val="9"/>
            <color indexed="81"/>
            <rFont val="굴림"/>
            <family val="3"/>
            <charset val="129"/>
          </rPr>
          <t>+15%</t>
        </r>
        <r>
          <rPr>
            <sz val="9"/>
            <color indexed="81"/>
            <rFont val="굴림"/>
            <family val="3"/>
            <charset val="129"/>
          </rPr>
          <t xml:space="preserve"> : 매우복잡(강교중 연속교.
            강상판형교, 게르버교, 프리
            스트레스트 콘크리트 상형교,
            환기덕트가 있는 터널 등)
</t>
        </r>
        <r>
          <rPr>
            <b/>
            <sz val="9"/>
            <color indexed="81"/>
            <rFont val="굴림"/>
            <family val="3"/>
            <charset val="129"/>
          </rPr>
          <t>-15%</t>
        </r>
        <r>
          <rPr>
            <sz val="9"/>
            <color indexed="81"/>
            <rFont val="굴림"/>
            <family val="3"/>
            <charset val="129"/>
          </rPr>
          <t xml:space="preserve"> : 단순(콘크리트슬래브교, 
               콘크리트T빔교 등)</t>
        </r>
      </text>
    </comment>
  </commentList>
</comments>
</file>

<file path=xl/sharedStrings.xml><?xml version="1.0" encoding="utf-8"?>
<sst xmlns="http://schemas.openxmlformats.org/spreadsheetml/2006/main" count="585" uniqueCount="352">
  <si>
    <t>수량</t>
  </si>
  <si>
    <t>단위</t>
  </si>
  <si>
    <t>재 료 비</t>
  </si>
  <si>
    <t>노 무 비</t>
  </si>
  <si>
    <t>경     비</t>
  </si>
  <si>
    <t>비 고</t>
  </si>
  <si>
    <t>단가</t>
  </si>
  <si>
    <t>금액</t>
  </si>
  <si>
    <t>규 격</t>
    <phoneticPr fontId="2" type="noConversion"/>
  </si>
  <si>
    <t>공 종</t>
    <phoneticPr fontId="2" type="noConversion"/>
  </si>
  <si>
    <t>준공일</t>
    <phoneticPr fontId="2" type="noConversion"/>
  </si>
  <si>
    <t>규모</t>
    <phoneticPr fontId="2" type="noConversion"/>
  </si>
  <si>
    <t>구조형식</t>
  </si>
  <si>
    <t>시   설   명</t>
    <phoneticPr fontId="2" type="noConversion"/>
  </si>
  <si>
    <t>시설물별</t>
    <phoneticPr fontId="2" type="noConversion"/>
  </si>
  <si>
    <t>종별</t>
    <phoneticPr fontId="2" type="noConversion"/>
  </si>
  <si>
    <t>구 분</t>
    <phoneticPr fontId="2" type="noConversion"/>
  </si>
  <si>
    <t>복잡도</t>
  </si>
  <si>
    <t>전차보고서제공</t>
  </si>
  <si>
    <t>외업</t>
    <phoneticPr fontId="2" type="noConversion"/>
  </si>
  <si>
    <t>내업</t>
    <phoneticPr fontId="2" type="noConversion"/>
  </si>
  <si>
    <t>기준인원</t>
    <phoneticPr fontId="2" type="noConversion"/>
  </si>
  <si>
    <t>적용인원</t>
    <phoneticPr fontId="2" type="noConversion"/>
  </si>
  <si>
    <t>대가 조정</t>
    <phoneticPr fontId="2" type="noConversion"/>
  </si>
  <si>
    <t>시설물별 조정비</t>
    <phoneticPr fontId="2" type="noConversion"/>
  </si>
  <si>
    <t>  외   업</t>
    <phoneticPr fontId="2" type="noConversion"/>
  </si>
  <si>
    <t>3. 기술료</t>
    <phoneticPr fontId="2" type="noConversion"/>
  </si>
  <si>
    <t>4. 직접경비</t>
    <phoneticPr fontId="2" type="noConversion"/>
  </si>
  <si>
    <t>  현지보조인부</t>
    <phoneticPr fontId="2" type="noConversion"/>
  </si>
  <si>
    <t>  기계․기구손료</t>
    <phoneticPr fontId="2" type="noConversion"/>
  </si>
  <si>
    <t>  보고서 인쇄비</t>
    <phoneticPr fontId="2" type="noConversion"/>
  </si>
  <si>
    <t>식</t>
    <phoneticPr fontId="2" type="noConversion"/>
  </si>
  <si>
    <t>2종</t>
    <phoneticPr fontId="2" type="noConversion"/>
  </si>
  <si>
    <t>연장(m)</t>
    <phoneticPr fontId="2" type="noConversion"/>
  </si>
  <si>
    <t>수심(m)</t>
    <phoneticPr fontId="2" type="noConversion"/>
  </si>
  <si>
    <t>수중조사 구간 수</t>
    <phoneticPr fontId="2" type="noConversion"/>
  </si>
  <si>
    <t>비  고</t>
    <phoneticPr fontId="2" type="noConversion"/>
  </si>
  <si>
    <t>합    계</t>
    <phoneticPr fontId="2" type="noConversion"/>
  </si>
  <si>
    <t>적용 수중조사 구간수</t>
    <phoneticPr fontId="2" type="noConversion"/>
  </si>
  <si>
    <t>×</t>
    <phoneticPr fontId="2" type="noConversion"/>
  </si>
  <si>
    <t>=</t>
    <phoneticPr fontId="2" type="noConversion"/>
  </si>
  <si>
    <t>No</t>
  </si>
  <si>
    <t>품     명</t>
  </si>
  <si>
    <t>규    격</t>
  </si>
  <si>
    <t>적용단가</t>
  </si>
  <si>
    <t>비    고</t>
  </si>
  <si>
    <t>3</t>
  </si>
  <si>
    <t>4</t>
  </si>
  <si>
    <t>5</t>
  </si>
  <si>
    <t>6</t>
  </si>
  <si>
    <t>7</t>
  </si>
  <si>
    <t>8</t>
  </si>
  <si>
    <t>고급기술자</t>
    <phoneticPr fontId="2" type="noConversion"/>
  </si>
  <si>
    <t>초급기술자</t>
    <phoneticPr fontId="2" type="noConversion"/>
  </si>
  <si>
    <t>특별인부</t>
    <phoneticPr fontId="2" type="noConversion"/>
  </si>
  <si>
    <t>1</t>
    <phoneticPr fontId="2" type="noConversion"/>
  </si>
  <si>
    <t>특급기술자</t>
    <phoneticPr fontId="2" type="noConversion"/>
  </si>
  <si>
    <t>2</t>
    <phoneticPr fontId="2" type="noConversion"/>
  </si>
  <si>
    <t>잠수부</t>
    <phoneticPr fontId="2" type="noConversion"/>
  </si>
  <si>
    <t>원</t>
    <phoneticPr fontId="2" type="noConversion"/>
  </si>
  <si>
    <t>9</t>
  </si>
  <si>
    <t>중급기술자</t>
    <phoneticPr fontId="2" type="noConversion"/>
  </si>
  <si>
    <t>외업인원수의 40%</t>
    <phoneticPr fontId="2" type="noConversion"/>
  </si>
  <si>
    <t>합       계</t>
    <phoneticPr fontId="2" type="noConversion"/>
  </si>
  <si>
    <t xml:space="preserve">    - </t>
    <phoneticPr fontId="2" type="noConversion"/>
  </si>
  <si>
    <t>=</t>
    <phoneticPr fontId="2" type="noConversion"/>
  </si>
  <si>
    <t xml:space="preserve">  (3) 잡 품 : 주연료비의 10% : </t>
    <phoneticPr fontId="2" type="noConversion"/>
  </si>
  <si>
    <t xml:space="preserve">  (2) 적용 임금(특별인부의 시중 노임단가 적용) : </t>
    <phoneticPr fontId="2" type="noConversion"/>
  </si>
  <si>
    <t>연장(m)</t>
    <phoneticPr fontId="2" type="noConversion"/>
  </si>
  <si>
    <t>호  표</t>
  </si>
  <si>
    <t>규   격</t>
  </si>
  <si>
    <t>노무비</t>
  </si>
  <si>
    <t>재료비</t>
  </si>
  <si>
    <t>경    비</t>
  </si>
  <si>
    <t>단  가</t>
  </si>
  <si>
    <t>금   액</t>
  </si>
  <si>
    <t>제1호표</t>
    <phoneticPr fontId="2" type="noConversion"/>
  </si>
  <si>
    <t>수심
조정비</t>
    <phoneticPr fontId="2" type="noConversion"/>
  </si>
  <si>
    <t>시설물별
조정비</t>
    <phoneticPr fontId="2" type="noConversion"/>
  </si>
  <si>
    <t>(직접인건비의 5%)</t>
    <phoneticPr fontId="2" type="noConversion"/>
  </si>
  <si>
    <t xml:space="preserve">  (1) 적용인수(외업인원수의 40% 적용) : </t>
    <phoneticPr fontId="2" type="noConversion"/>
  </si>
  <si>
    <t xml:space="preserve">   * 일수산정 : 외업인원수 4인 기준</t>
    <phoneticPr fontId="2" type="noConversion"/>
  </si>
  <si>
    <t>품    명</t>
  </si>
  <si>
    <t>%</t>
    <phoneticPr fontId="2" type="noConversion"/>
  </si>
  <si>
    <t>제2호표</t>
    <phoneticPr fontId="2" type="noConversion"/>
  </si>
  <si>
    <t>합   계</t>
    <phoneticPr fontId="2" type="noConversion"/>
  </si>
  <si>
    <t>수량</t>
    <phoneticPr fontId="2" type="noConversion"/>
  </si>
  <si>
    <t>일  위  대  가  표</t>
    <phoneticPr fontId="2" type="noConversion"/>
  </si>
  <si>
    <t>노   임   단   가</t>
    <phoneticPr fontId="2" type="noConversion"/>
  </si>
  <si>
    <t>내  역  서</t>
    <phoneticPr fontId="2" type="noConversion"/>
  </si>
  <si>
    <t>3. 수중조사 구간 수량산출</t>
    <phoneticPr fontId="2" type="noConversion"/>
  </si>
  <si>
    <t>고급숙련기술자</t>
    <phoneticPr fontId="2" type="noConversion"/>
  </si>
  <si>
    <t>중급숙련기술자</t>
    <phoneticPr fontId="2" type="noConversion"/>
  </si>
  <si>
    <t>수량
(선석 등)</t>
    <phoneticPr fontId="2" type="noConversion"/>
  </si>
  <si>
    <t xml:space="preserve">    - </t>
    <phoneticPr fontId="2" type="noConversion"/>
  </si>
  <si>
    <t xml:space="preserve">    - </t>
    <phoneticPr fontId="2" type="noConversion"/>
  </si>
  <si>
    <t>1.직접인건비</t>
    <phoneticPr fontId="2" type="noConversion"/>
  </si>
  <si>
    <t>  내   업</t>
    <phoneticPr fontId="2" type="noConversion"/>
  </si>
  <si>
    <t>고급기술자</t>
    <phoneticPr fontId="2" type="noConversion"/>
  </si>
  <si>
    <t>2. 제경비</t>
    <phoneticPr fontId="2" type="noConversion"/>
  </si>
  <si>
    <t>  위험수당</t>
    <phoneticPr fontId="2" type="noConversion"/>
  </si>
  <si>
    <t>(외업인건비의10%)</t>
    <phoneticPr fontId="2" type="noConversion"/>
  </si>
  <si>
    <t>인·일</t>
    <phoneticPr fontId="2" type="noConversion"/>
  </si>
  <si>
    <t>인·일</t>
    <phoneticPr fontId="2" type="noConversion"/>
  </si>
  <si>
    <t>%</t>
    <phoneticPr fontId="2" type="noConversion"/>
  </si>
  <si>
    <t>%</t>
    <phoneticPr fontId="2" type="noConversion"/>
  </si>
  <si>
    <t>식</t>
    <phoneticPr fontId="2" type="noConversion"/>
  </si>
  <si>
    <t>식</t>
    <phoneticPr fontId="2" type="noConversion"/>
  </si>
  <si>
    <t>수중조사
면적(㎡)</t>
    <phoneticPr fontId="2" type="noConversion"/>
  </si>
  <si>
    <t>일비</t>
    <phoneticPr fontId="2" type="noConversion"/>
  </si>
  <si>
    <t>숙박비</t>
    <phoneticPr fontId="2" type="noConversion"/>
  </si>
  <si>
    <t>식비</t>
    <phoneticPr fontId="2" type="noConversion"/>
  </si>
  <si>
    <t>=</t>
    <phoneticPr fontId="2" type="noConversion"/>
  </si>
  <si>
    <t>4. 실시설계 산출근거</t>
  </si>
  <si>
    <t>구분</t>
  </si>
  <si>
    <t>보수·보강</t>
  </si>
  <si>
    <t>물량</t>
  </si>
  <si>
    <r>
      <t>균열주입
cw=0.3mm</t>
    </r>
    <r>
      <rPr>
        <sz val="10"/>
        <color indexed="8"/>
        <rFont val="돋움"/>
        <family val="3"/>
        <charset val="129"/>
      </rPr>
      <t>이상</t>
    </r>
    <phoneticPr fontId="2" type="noConversion"/>
  </si>
  <si>
    <t>m</t>
  </si>
  <si>
    <t>단면복구</t>
  </si>
  <si>
    <t>㎡</t>
  </si>
  <si>
    <r>
      <t>단면복구</t>
    </r>
    <r>
      <rPr>
        <sz val="10"/>
        <color indexed="8"/>
        <rFont val="굴림"/>
        <family val="3"/>
        <charset val="129"/>
      </rPr>
      <t>(</t>
    </r>
    <r>
      <rPr>
        <sz val="10"/>
        <color indexed="8"/>
        <rFont val="돋움"/>
        <family val="3"/>
        <charset val="129"/>
      </rPr>
      <t>방청</t>
    </r>
    <r>
      <rPr>
        <sz val="10"/>
        <color indexed="8"/>
        <rFont val="굴림"/>
        <family val="3"/>
        <charset val="129"/>
      </rPr>
      <t>)</t>
    </r>
  </si>
  <si>
    <t>방충재 재설치</t>
  </si>
  <si>
    <t>EA</t>
  </si>
  <si>
    <t>연안여객부두(동측구간)</t>
    <phoneticPr fontId="2" type="noConversion"/>
  </si>
  <si>
    <t>단면복구
(철근, t=50mm)</t>
    <phoneticPr fontId="2" type="noConversion"/>
  </si>
  <si>
    <t>단면복구
(철근, t=100mm)</t>
    <phoneticPr fontId="2" type="noConversion"/>
  </si>
  <si>
    <t>균열주입</t>
  </si>
  <si>
    <t>차막이 재설치</t>
  </si>
  <si>
    <t>가시설</t>
  </si>
  <si>
    <t>부산항 우암부두</t>
    <phoneticPr fontId="2" type="noConversion"/>
  </si>
  <si>
    <t>m2</t>
    <phoneticPr fontId="2" type="noConversion"/>
  </si>
  <si>
    <t>계선주 재도장</t>
    <phoneticPr fontId="2" type="noConversion"/>
  </si>
  <si>
    <t>ea</t>
  </si>
  <si>
    <t>부산항 제2부두(남측잔교)</t>
    <phoneticPr fontId="2" type="noConversion"/>
  </si>
  <si>
    <r>
      <t>균열주입(수중)
cw=0.3mm</t>
    </r>
    <r>
      <rPr>
        <sz val="10"/>
        <color indexed="8"/>
        <rFont val="돋움"/>
        <family val="3"/>
        <charset val="129"/>
      </rPr>
      <t>이상</t>
    </r>
    <phoneticPr fontId="2" type="noConversion"/>
  </si>
  <si>
    <t>아노드 재설치</t>
    <phoneticPr fontId="2" type="noConversion"/>
  </si>
  <si>
    <t>차막이 재설치</t>
    <phoneticPr fontId="2" type="noConversion"/>
  </si>
  <si>
    <t>가시설</t>
    <phoneticPr fontId="2" type="noConversion"/>
  </si>
  <si>
    <t>웅동하수처리시설</t>
    <phoneticPr fontId="2" type="noConversion"/>
  </si>
  <si>
    <t>① 순공사비</t>
    <phoneticPr fontId="2" type="noConversion"/>
  </si>
  <si>
    <t>② 제경비(①×50%)</t>
    <phoneticPr fontId="2" type="noConversion"/>
  </si>
  <si>
    <t>③ 총공사비(①+②)</t>
    <phoneticPr fontId="2" type="noConversion"/>
  </si>
  <si>
    <t>구 분</t>
  </si>
  <si>
    <t>단위(원)</t>
  </si>
  <si>
    <t>당해금액</t>
  </si>
  <si>
    <t>큰금액</t>
  </si>
  <si>
    <t>작은금액</t>
  </si>
  <si>
    <t>작은금액요율</t>
  </si>
  <si>
    <t>큰금액요율</t>
  </si>
  <si>
    <t>공사비요율</t>
  </si>
  <si>
    <t>실시설계비</t>
  </si>
  <si>
    <t>감천항 중앙부두(기존, 확장)</t>
    <phoneticPr fontId="2" type="noConversion"/>
  </si>
  <si>
    <t>보수·보강</t>
    <phoneticPr fontId="2" type="noConversion"/>
  </si>
  <si>
    <t>식</t>
    <phoneticPr fontId="2" type="noConversion"/>
  </si>
  <si>
    <t xml:space="preserve">   * 제본(인쇄) : 100원/면</t>
  </si>
  <si>
    <t xml:space="preserve">    - </t>
    <phoneticPr fontId="2" type="noConversion"/>
  </si>
  <si>
    <t>  현지차량운행비</t>
    <phoneticPr fontId="2" type="noConversion"/>
  </si>
  <si>
    <t xml:space="preserve">  체재비</t>
    <phoneticPr fontId="2" type="noConversion"/>
  </si>
  <si>
    <t>가. 여비 및 현장체제비</t>
    <phoneticPr fontId="2" type="noConversion"/>
  </si>
  <si>
    <t>나. 현지 차량운행비 :</t>
    <phoneticPr fontId="2" type="noConversion"/>
  </si>
  <si>
    <t>다. 현지보조인부의 노임 :</t>
    <phoneticPr fontId="2" type="noConversion"/>
  </si>
  <si>
    <t>라. 위험수당(현지 직접인건비의 10%) :</t>
    <phoneticPr fontId="2" type="noConversion"/>
  </si>
  <si>
    <t>마. 기계 · 기구손료 :</t>
    <phoneticPr fontId="2" type="noConversion"/>
  </si>
  <si>
    <t>바. 보고서 등 인쇄비 :</t>
    <phoneticPr fontId="2" type="noConversion"/>
  </si>
  <si>
    <t xml:space="preserve">    - </t>
    <phoneticPr fontId="2" type="noConversion"/>
  </si>
  <si>
    <t>회</t>
    <phoneticPr fontId="2" type="noConversion"/>
  </si>
  <si>
    <t xml:space="preserve">투입비용 : </t>
    <phoneticPr fontId="2" type="noConversion"/>
  </si>
  <si>
    <t>원</t>
    <phoneticPr fontId="2" type="noConversion"/>
  </si>
  <si>
    <t>×</t>
  </si>
  <si>
    <t>x</t>
    <phoneticPr fontId="2" type="noConversion"/>
  </si>
  <si>
    <t>회(왕복)</t>
    <phoneticPr fontId="2" type="noConversion"/>
  </si>
  <si>
    <t>=</t>
    <phoneticPr fontId="2" type="noConversion"/>
  </si>
  <si>
    <t>(2인1실)</t>
    <phoneticPr fontId="2" type="noConversion"/>
  </si>
  <si>
    <t>기준 : 철도운임 실비 일반실 기준(서울-부산 KTX 기준)</t>
    <phoneticPr fontId="2" type="noConversion"/>
  </si>
  <si>
    <t xml:space="preserve">  (1) 체제비 </t>
    <phoneticPr fontId="2" type="noConversion"/>
  </si>
  <si>
    <t>보통인부</t>
    <phoneticPr fontId="2" type="noConversion"/>
  </si>
  <si>
    <t>합    계</t>
  </si>
  <si>
    <t/>
  </si>
  <si>
    <t>정밀안전점검</t>
    <phoneticPr fontId="2" type="noConversion"/>
  </si>
  <si>
    <t>정밀안전점검</t>
    <phoneticPr fontId="2" type="noConversion"/>
  </si>
  <si>
    <t>외곽시설</t>
    <phoneticPr fontId="2" type="noConversion"/>
  </si>
  <si>
    <t>다대포 서방파제</t>
    <phoneticPr fontId="2" type="noConversion"/>
  </si>
  <si>
    <t>사석식경사제</t>
    <phoneticPr fontId="2" type="noConversion"/>
  </si>
  <si>
    <t>준공년도</t>
    <phoneticPr fontId="2" type="noConversion"/>
  </si>
  <si>
    <t>[별표 23] 시설물별 조정비(제56조제1항 관련)</t>
  </si>
  <si>
    <t>연장별</t>
    <phoneticPr fontId="2" type="noConversion"/>
  </si>
  <si>
    <t>해역</t>
    <phoneticPr fontId="2" type="noConversion"/>
  </si>
  <si>
    <t>구조형식</t>
    <phoneticPr fontId="2" type="noConversion"/>
  </si>
  <si>
    <t>경과년수</t>
    <phoneticPr fontId="2" type="noConversion"/>
  </si>
  <si>
    <t>상면폭</t>
    <phoneticPr fontId="2" type="noConversion"/>
  </si>
  <si>
    <t>감천항 동방파제</t>
    <phoneticPr fontId="2" type="noConversion"/>
  </si>
  <si>
    <t>감천항 서방파제</t>
    <phoneticPr fontId="2" type="noConversion"/>
  </si>
  <si>
    <t>신선대 준설토 투기장 호안</t>
    <phoneticPr fontId="2" type="noConversion"/>
  </si>
  <si>
    <t>기타</t>
    <phoneticPr fontId="2" type="noConversion"/>
  </si>
  <si>
    <t>혼성제</t>
    <phoneticPr fontId="2" type="noConversion"/>
  </si>
  <si>
    <t xml:space="preserve">  (2) 여비 </t>
    <phoneticPr fontId="2" type="noConversion"/>
  </si>
  <si>
    <r>
      <t>1,547 × 10</t>
    </r>
    <r>
      <rPr>
        <vertAlign val="superscript"/>
        <sz val="11"/>
        <rFont val="굴림"/>
        <family val="3"/>
        <charset val="129"/>
      </rPr>
      <t>-7</t>
    </r>
    <phoneticPr fontId="2" type="noConversion"/>
  </si>
  <si>
    <t>※ [별표 26] 선택과업 비용 기준 (제60조 관련)(시설물의 안전 및 유지관리 실시 등에 관한 지침)</t>
    <phoneticPr fontId="2" type="noConversion"/>
  </si>
  <si>
    <t>손해배상공제료</t>
    <phoneticPr fontId="2" type="noConversion"/>
  </si>
  <si>
    <t>※ 시설물의 안전 및 유지관리 실시 등에 관한 지침」[별표 9] 의거 수중조사는 4년에 1회 이상 실시</t>
    <phoneticPr fontId="107" type="noConversion"/>
  </si>
  <si>
    <t>소       계</t>
    <phoneticPr fontId="2" type="noConversion"/>
  </si>
  <si>
    <t xml:space="preserve">  안전관리비</t>
    <phoneticPr fontId="2" type="noConversion"/>
  </si>
  <si>
    <t>견적단가</t>
  </si>
  <si>
    <t>안전화</t>
    <phoneticPr fontId="2" type="noConversion"/>
  </si>
  <si>
    <t>EA</t>
    <phoneticPr fontId="2" type="noConversion"/>
  </si>
  <si>
    <t>견적서 참조</t>
  </si>
  <si>
    <t>안전모</t>
    <phoneticPr fontId="2" type="noConversion"/>
  </si>
  <si>
    <t>안전피복류</t>
    <phoneticPr fontId="2" type="noConversion"/>
  </si>
  <si>
    <t>단위절사</t>
    <phoneticPr fontId="2" type="noConversion"/>
  </si>
  <si>
    <t>조도방파제</t>
    <phoneticPr fontId="2" type="noConversion"/>
  </si>
  <si>
    <t>건설</t>
    <phoneticPr fontId="2" type="noConversion"/>
  </si>
  <si>
    <t>기술등급</t>
    <phoneticPr fontId="2" type="noConversion"/>
  </si>
  <si>
    <t>기술사</t>
  </si>
  <si>
    <t>특급기술자</t>
  </si>
  <si>
    <t>고급기술자</t>
  </si>
  <si>
    <t>중급기술자</t>
  </si>
  <si>
    <t>초급기술자</t>
  </si>
  <si>
    <t>고급숙련기술자</t>
  </si>
  <si>
    <t>중급숙련기술자</t>
  </si>
  <si>
    <t>초급숙련기술자</t>
  </si>
  <si>
    <t>근무일수(일)</t>
    <phoneticPr fontId="2" type="noConversion"/>
  </si>
  <si>
    <t>다대포 낫개방파제</t>
    <phoneticPr fontId="2" type="noConversion"/>
  </si>
  <si>
    <t>투입횟수 : 8인/1회 (정밀안전점검)</t>
    <phoneticPr fontId="2" type="noConversion"/>
  </si>
  <si>
    <t xml:space="preserve">  (1) 정밀점검 : 직접인건비의 5% :</t>
    <phoneticPr fontId="2" type="noConversion"/>
  </si>
  <si>
    <t>정밀</t>
    <phoneticPr fontId="2" type="noConversion"/>
  </si>
  <si>
    <t>개소</t>
    <phoneticPr fontId="2" type="noConversion"/>
  </si>
  <si>
    <t>부</t>
    <phoneticPr fontId="2" type="noConversion"/>
  </si>
  <si>
    <t>원 ×</t>
    <phoneticPr fontId="2" type="noConversion"/>
  </si>
  <si>
    <t xml:space="preserve">  1단계 공제 요율 :</t>
  </si>
  <si>
    <t xml:space="preserve">  2단계 공제 요율 :</t>
  </si>
  <si>
    <t xml:space="preserve">  총 공제 요율 :</t>
  </si>
  <si>
    <t>+</t>
  </si>
  <si>
    <t>=</t>
  </si>
  <si>
    <t>※ 한국엔지니어링협회 "2025 엔지니어링업체 임금실태조사결과 공표" 참조</t>
    <phoneticPr fontId="2" type="noConversion"/>
  </si>
  <si>
    <t xml:space="preserve">※ 대한건설협회 "2026년 상반기 적용 건설업 임금실태 조사 보고서" 참조
                     </t>
    <phoneticPr fontId="2" type="noConversion"/>
  </si>
  <si>
    <t>다대포항 서방파제</t>
    <phoneticPr fontId="2" type="noConversion"/>
  </si>
  <si>
    <t>부산항 조도방파제</t>
    <phoneticPr fontId="2" type="noConversion"/>
  </si>
  <si>
    <t>감천항 돌제1</t>
    <phoneticPr fontId="2" type="noConversion"/>
  </si>
  <si>
    <t>감천항 돌제2</t>
    <phoneticPr fontId="2" type="noConversion"/>
  </si>
  <si>
    <t>중력식</t>
    <phoneticPr fontId="2" type="noConversion"/>
  </si>
  <si>
    <t>혼성제</t>
    <phoneticPr fontId="2" type="noConversion"/>
  </si>
  <si>
    <t>부산항 오륙도 방파제</t>
    <phoneticPr fontId="2" type="noConversion"/>
  </si>
  <si>
    <t xml:space="preserve">  (1) 손 료 : 아반떼 1.6 Smart(20,340,000원, 2026년 1월 거래가격)</t>
    <phoneticPr fontId="2" type="noConversion"/>
  </si>
  <si>
    <t xml:space="preserve">  (2) 주연료(휘발유) : 10ℓ/일(1,740원  2025년 12월 거래가격)</t>
    <phoneticPr fontId="2" type="noConversion"/>
  </si>
  <si>
    <t xml:space="preserve">    2. 인원수 산정시 직선보간법을 적용한다.</t>
    <phoneticPr fontId="107" type="noConversion"/>
  </si>
  <si>
    <t xml:space="preserve">    3. 교량조정비 =［1+(차선별-1)+(용도별-1)+(구조형식별-1)］×［1+(복잡도-1)+(경년보정-1)］</t>
    <phoneticPr fontId="107" type="noConversion"/>
  </si>
  <si>
    <t>(단위 : 인.일)</t>
    <phoneticPr fontId="132" type="noConversion"/>
  </si>
  <si>
    <t>구  분</t>
    <phoneticPr fontId="107" type="noConversion"/>
  </si>
  <si>
    <t>규  격</t>
    <phoneticPr fontId="107" type="noConversion"/>
  </si>
  <si>
    <t>정 밀 안 전 점 검</t>
    <phoneticPr fontId="107" type="noConversion"/>
  </si>
  <si>
    <t>비   고</t>
    <phoneticPr fontId="107" type="noConversion"/>
  </si>
  <si>
    <t>전체인원수</t>
    <phoneticPr fontId="107" type="noConversion"/>
  </si>
  <si>
    <t>외업인원수</t>
    <phoneticPr fontId="107" type="noConversion"/>
  </si>
  <si>
    <t>내업인원수</t>
    <phoneticPr fontId="107" type="noConversion"/>
  </si>
  <si>
    <t>교 량</t>
    <phoneticPr fontId="107" type="noConversion"/>
  </si>
  <si>
    <t>정  밀  안  전  점  검</t>
    <phoneticPr fontId="107" type="noConversion"/>
  </si>
  <si>
    <t>단선(상행)</t>
    <phoneticPr fontId="107" type="noConversion"/>
  </si>
  <si>
    <t>단선(하행)</t>
    <phoneticPr fontId="107" type="noConversion"/>
  </si>
  <si>
    <t>복        선</t>
    <phoneticPr fontId="107" type="noConversion"/>
  </si>
  <si>
    <t>계</t>
    <phoneticPr fontId="107" type="noConversion"/>
  </si>
  <si>
    <t>시설물명</t>
    <phoneticPr fontId="107" type="noConversion"/>
  </si>
  <si>
    <t>연장(m)</t>
    <phoneticPr fontId="107" type="noConversion"/>
  </si>
  <si>
    <t>차로별조정</t>
    <phoneticPr fontId="107" type="noConversion"/>
  </si>
  <si>
    <t>용도별조정</t>
    <phoneticPr fontId="107" type="noConversion"/>
  </si>
  <si>
    <t>구조형식별조정</t>
    <phoneticPr fontId="107" type="noConversion"/>
  </si>
  <si>
    <t>경과년수 조정</t>
    <phoneticPr fontId="107" type="noConversion"/>
  </si>
  <si>
    <t>복잡도조정</t>
    <phoneticPr fontId="107" type="noConversion"/>
  </si>
  <si>
    <t>조정비 계</t>
    <phoneticPr fontId="107" type="noConversion"/>
  </si>
  <si>
    <t>비  고</t>
    <phoneticPr fontId="107" type="noConversion"/>
  </si>
  <si>
    <t>차 선</t>
    <phoneticPr fontId="107" type="noConversion"/>
  </si>
  <si>
    <t>조정비</t>
    <phoneticPr fontId="107" type="noConversion"/>
  </si>
  <si>
    <t>용 도</t>
    <phoneticPr fontId="107" type="noConversion"/>
  </si>
  <si>
    <t>구조형식</t>
    <phoneticPr fontId="107" type="noConversion"/>
  </si>
  <si>
    <t>년 수</t>
    <phoneticPr fontId="107" type="noConversion"/>
  </si>
  <si>
    <t>복잡도</t>
    <phoneticPr fontId="107" type="noConversion"/>
  </si>
  <si>
    <t>2차로</t>
    <phoneticPr fontId="107" type="noConversion"/>
  </si>
  <si>
    <t>일반철도</t>
    <phoneticPr fontId="107" type="noConversion"/>
  </si>
  <si>
    <t>콘크리트</t>
    <phoneticPr fontId="107" type="noConversion"/>
  </si>
  <si>
    <t>보통</t>
    <phoneticPr fontId="107" type="noConversion"/>
  </si>
  <si>
    <t>복     선</t>
    <phoneticPr fontId="107" type="noConversion"/>
  </si>
  <si>
    <t>4차로</t>
    <phoneticPr fontId="107" type="noConversion"/>
  </si>
  <si>
    <t>직　선　보　간　법</t>
    <phoneticPr fontId="107" type="noConversion"/>
  </si>
  <si>
    <t>＋</t>
    <phoneticPr fontId="107" type="noConversion"/>
  </si>
  <si>
    <t>［(</t>
    <phoneticPr fontId="107" type="noConversion"/>
  </si>
  <si>
    <t>-</t>
    <phoneticPr fontId="107" type="noConversion"/>
  </si>
  <si>
    <t>)</t>
    <phoneticPr fontId="107" type="noConversion"/>
  </si>
  <si>
    <t>×</t>
    <phoneticPr fontId="107" type="noConversion"/>
  </si>
  <si>
    <t>(</t>
    <phoneticPr fontId="107" type="noConversion"/>
  </si>
  <si>
    <t>)］</t>
    <phoneticPr fontId="107" type="noConversion"/>
  </si>
  <si>
    <t>÷</t>
    <phoneticPr fontId="107" type="noConversion"/>
  </si>
  <si>
    <t>총       계</t>
    <phoneticPr fontId="107" type="noConversion"/>
  </si>
  <si>
    <t>인  원  수  산  출</t>
    <phoneticPr fontId="107" type="noConversion"/>
  </si>
  <si>
    <t>전체인원수　－　외업인원수</t>
  </si>
  <si>
    <t xml:space="preserve"> </t>
    <phoneticPr fontId="107" type="noConversion"/>
  </si>
  <si>
    <t xml:space="preserve">    1. 시설물의 안전 및 유지관리 실시 등에 관한 지침(국토교통부고시)(제2025-470호)(2025.09.01.)</t>
    <phoneticPr fontId="107" type="noConversion"/>
  </si>
  <si>
    <t>15년 미만</t>
    <phoneticPr fontId="107" type="noConversion"/>
  </si>
  <si>
    <t>1종</t>
    <phoneticPr fontId="2" type="noConversion"/>
  </si>
  <si>
    <t>임항교통시설</t>
    <phoneticPr fontId="2" type="noConversion"/>
  </si>
  <si>
    <t>양산고가철도교</t>
    <phoneticPr fontId="2" type="noConversion"/>
  </si>
  <si>
    <t>※ 시설물의 안전 및 유지관리 실시 등에 관한 지침(국토교통부고시 제2025-470호) 별표 22. 시설물별 직접인건비 기준인원수 참조</t>
    <phoneticPr fontId="2" type="noConversion"/>
  </si>
  <si>
    <t>신선대 투기장 호안</t>
    <phoneticPr fontId="2" type="noConversion"/>
  </si>
  <si>
    <t>일반철도</t>
    <phoneticPr fontId="2" type="noConversion"/>
  </si>
  <si>
    <t>교량분야 1단계 공제(0.558%) &lt; 항만분야 1단계 공제(0.569%)(적용)</t>
    <phoneticPr fontId="2" type="noConversion"/>
  </si>
  <si>
    <t xml:space="preserve">   * 표 지 : 5,000원/부</t>
    <phoneticPr fontId="2" type="noConversion"/>
  </si>
  <si>
    <t xml:space="preserve">  (1) 정밀안전점검 보고서(9개소) : 300쪽, 3부 </t>
    <phoneticPr fontId="2" type="noConversion"/>
  </si>
  <si>
    <t>5. 부대공</t>
    <phoneticPr fontId="2" type="noConversion"/>
  </si>
  <si>
    <t xml:space="preserve">  트럭탑재형 크레인 운행비</t>
    <phoneticPr fontId="2" type="noConversion"/>
  </si>
  <si>
    <t xml:space="preserve">  철도운행안전관리자(주간)</t>
    <phoneticPr fontId="2" type="noConversion"/>
  </si>
  <si>
    <t>일</t>
    <phoneticPr fontId="2" type="noConversion"/>
  </si>
  <si>
    <t>순용역비(항만)의 0.729%</t>
    <phoneticPr fontId="2" type="noConversion"/>
  </si>
  <si>
    <t>순용역비(교량)의 0.729%</t>
    <phoneticPr fontId="2" type="noConversion"/>
  </si>
  <si>
    <t>조정율</t>
    <phoneticPr fontId="2" type="noConversion"/>
  </si>
  <si>
    <t>o 2026년 부산항 항만시설물 정밀안전점검용역</t>
    <phoneticPr fontId="2" type="noConversion"/>
  </si>
  <si>
    <t>순 용 역 비</t>
    <phoneticPr fontId="2" type="noConversion"/>
  </si>
  <si>
    <t>손해배상보험료</t>
    <phoneticPr fontId="2" type="noConversion"/>
  </si>
  <si>
    <t>공급가액</t>
    <phoneticPr fontId="2" type="noConversion"/>
  </si>
  <si>
    <t>부가가치세</t>
    <phoneticPr fontId="2" type="noConversion"/>
  </si>
  <si>
    <t>총 용역비</t>
    <phoneticPr fontId="2" type="noConversion"/>
  </si>
  <si>
    <t>(직접인건비)의 110%</t>
    <phoneticPr fontId="2" type="noConversion"/>
  </si>
  <si>
    <r>
      <t>(직적입건비</t>
    </r>
    <r>
      <rPr>
        <b/>
        <sz val="13"/>
        <color rgb="FF000000"/>
        <rFont val="굴림"/>
        <family val="3"/>
        <charset val="129"/>
      </rPr>
      <t>+제경비)의 20%</t>
    </r>
    <phoneticPr fontId="2" type="noConversion"/>
  </si>
  <si>
    <t>합     계</t>
    <phoneticPr fontId="2" type="noConversion"/>
  </si>
  <si>
    <t>(1+2+3+4+5)</t>
    <phoneticPr fontId="2" type="noConversion"/>
  </si>
  <si>
    <t>□ 직접경비 산출근거</t>
    <phoneticPr fontId="2" type="noConversion"/>
  </si>
  <si>
    <t>나. 대가 산출근거(양산 고가철도교)</t>
    <phoneticPr fontId="2" type="noConversion"/>
  </si>
  <si>
    <t xml:space="preserve"> o 기준인원수</t>
    <phoneticPr fontId="107" type="noConversion"/>
  </si>
  <si>
    <t xml:space="preserve"> o 투입인원수</t>
    <phoneticPr fontId="107" type="noConversion"/>
  </si>
  <si>
    <t>1인</t>
    <phoneticPr fontId="2" type="noConversion"/>
  </si>
  <si>
    <t>1대(5Ton 크레인 )</t>
    <phoneticPr fontId="2" type="noConversion"/>
  </si>
  <si>
    <t>안전관리비</t>
    <phoneticPr fontId="2" type="noConversion"/>
  </si>
  <si>
    <t>견적가</t>
    <phoneticPr fontId="2" type="noConversion"/>
  </si>
  <si>
    <t>일위 1</t>
    <phoneticPr fontId="2" type="noConversion"/>
  </si>
  <si>
    <t>일위 2</t>
    <phoneticPr fontId="2" type="noConversion"/>
  </si>
  <si>
    <t>□ 투입 인원수 산출</t>
    <phoneticPr fontId="2" type="noConversion"/>
  </si>
  <si>
    <t>적용
조정율</t>
    <phoneticPr fontId="2" type="noConversion"/>
  </si>
  <si>
    <t>총
조정비</t>
    <phoneticPr fontId="2" type="noConversion"/>
  </si>
  <si>
    <t>가. 적용 조정율 산출(항만시설물)</t>
    <phoneticPr fontId="2" type="noConversion"/>
  </si>
  <si>
    <t>※ 조정비 계 : [{1+(해역별 조정비 - 1.0)+(구조형식별 조정비 - 1.00)+(연장별 조정비 - 1.0)+(상면폭별 조정비 - 1.0)} ×{1+(경과년수 조정비 - 1.0)+(전차보고서 조정비 - 1.0)+(복잡도 조정비-1.0)}]</t>
    <phoneticPr fontId="2" type="noConversion"/>
  </si>
  <si>
    <t>기준인원
(조정)</t>
    <phoneticPr fontId="107" type="noConversion"/>
  </si>
  <si>
    <t>조정
인원</t>
    <phoneticPr fontId="107" type="noConversion"/>
  </si>
  <si>
    <t xml:space="preserve"> 〈산출근거 및 적용기준〉</t>
    <phoneticPr fontId="107" type="noConversion"/>
  </si>
  <si>
    <t xml:space="preserve">  1) 조정비 산정</t>
    <phoneticPr fontId="107" type="noConversion"/>
  </si>
  <si>
    <t xml:space="preserve">  2) 전체 인원수</t>
    <phoneticPr fontId="107" type="noConversion"/>
  </si>
  <si>
    <t xml:space="preserve">  3) 외업 인원수</t>
    <phoneticPr fontId="107" type="noConversion"/>
  </si>
  <si>
    <t xml:space="preserve">  4) 내업 인원수</t>
    <phoneticPr fontId="107" type="noConversion"/>
  </si>
  <si>
    <t>□ 손해배상공제료 산출기준</t>
    <phoneticPr fontId="2" type="noConversion"/>
  </si>
  <si>
    <t>'26년 엔지니어링 노임단가</t>
    <phoneticPr fontId="2" type="noConversion"/>
  </si>
  <si>
    <t>'26년 상반기 건설업 노임단가</t>
    <phoneticPr fontId="2" type="noConversion"/>
  </si>
  <si>
    <t>견적서 참조</t>
    <phoneticPr fontId="2" type="noConversion"/>
  </si>
  <si>
    <t>5. 선택과업</t>
    <phoneticPr fontId="2" type="noConversion"/>
  </si>
  <si>
    <t xml:space="preserve">  실시설계비</t>
    <phoneticPr fontId="2" type="noConversion"/>
  </si>
  <si>
    <t>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</si>
</sst>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#,##0_ "/>
    <numFmt numFmtId="178" formatCode="0.0_);[Red]\(0.0\)"/>
    <numFmt numFmtId="179" formatCode="0_);[Red]\(0\)"/>
    <numFmt numFmtId="180" formatCode="#,##0.0"/>
    <numFmt numFmtId="181" formatCode="yyyy\.mm\.dd"/>
    <numFmt numFmtId="182" formatCode="0.0"/>
    <numFmt numFmtId="183" formatCode="_ * #,##0_ ;_ * \-#,##0_ ;_ * &quot;-&quot;_ ;_ @_ "/>
    <numFmt numFmtId="184" formatCode="_ * #,##0.00_ ;_ * \-#,##0.00_ ;_ * &quot;-&quot;??_ ;_ @_ "/>
    <numFmt numFmtId="185" formatCode="#,##0;\-\ #,##0_-;_-* &quot;-&quot;_-;_-@_-"/>
    <numFmt numFmtId="186" formatCode="#,##0.0_ "/>
    <numFmt numFmtId="187" formatCode="_-* #,##0.0_-;\-* #,##0.0_-;_-* &quot;-&quot;_-;_-@_-"/>
    <numFmt numFmtId="188" formatCode="0.000000000000"/>
    <numFmt numFmtId="189" formatCode="0.000"/>
    <numFmt numFmtId="190" formatCode="_-* #,##0.00_-;\-* #,##0.00_-;_-* &quot;-&quot;_-;_-@_-"/>
    <numFmt numFmtId="191" formatCode="_-[$€-2]* #,##0.00_-;\-[$€-2]* #,##0.00_-;_-[$€-2]* &quot;-&quot;??_-"/>
    <numFmt numFmtId="192" formatCode="0.00_ "/>
    <numFmt numFmtId="193" formatCode="_-* #,##0_-;\-* #,##0_-;_-* &quot;-&quot;?_-;_-@_-"/>
    <numFmt numFmtId="194" formatCode="#,##0.00_);[Red]\(#,##0.00\)"/>
    <numFmt numFmtId="195" formatCode="0_ "/>
    <numFmt numFmtId="19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8" formatCode="mm&quot;월&quot;\ dd&quot;일&quot;"/>
    <numFmt numFmtId="199" formatCode="0.00000000"/>
    <numFmt numFmtId="200" formatCode="[Red]&quot;@ &quot;#,##0_ ;[Red]&quot;@ &quot;\-#,##0\ "/>
    <numFmt numFmtId="201" formatCode="#,##0.00000"/>
    <numFmt numFmtId="202" formatCode="_-* #,##0.00_-;&quot;₩&quot;\!\-* #,##0.00_-;_-* &quot;-&quot;??_-;_-@_-"/>
    <numFmt numFmtId="203" formatCode="_-* #,##0_-;&quot;₩&quot;\!\-* #,##0_-;_-* &quot;-&quot;_-;_-@_-"/>
    <numFmt numFmtId="204" formatCode="0.0000000"/>
    <numFmt numFmtId="205" formatCode="_-#,##0.0000;* \-#,##0.00;* _-&quot;&quot;;@"/>
    <numFmt numFmtId="206" formatCode="* #,##0.00;* \-#,##0.00;* &quot;-&quot;??;@"/>
    <numFmt numFmtId="207" formatCode="#.00"/>
    <numFmt numFmtId="208" formatCode="#,##0;&quot;-&quot;#,##0"/>
    <numFmt numFmtId="209" formatCode="&quot;₩&quot;#,##0.00;&quot;₩&quot;\-#,##0.00"/>
    <numFmt numFmtId="210" formatCode="#."/>
    <numFmt numFmtId="211" formatCode="_ &quot;₩&quot;* #,##0_ ;_ &quot;₩&quot;* \-#,##0_ ;_ &quot;₩&quot;* &quot;-&quot;_ ;_ @_ "/>
    <numFmt numFmtId="212" formatCode="_ &quot;₩&quot;* #,##0.00_ ;_ &quot;₩&quot;* \-#,##0.00_ ;_ &quot;₩&quot;* &quot;-&quot;??_ ;_ @_ "/>
    <numFmt numFmtId="213" formatCode="%#.00"/>
    <numFmt numFmtId="214" formatCode="#,##0."/>
    <numFmt numFmtId="215" formatCode="#,##0;\(#,##0\)"/>
    <numFmt numFmtId="216" formatCode="_ * #,##0_ ;_ * &quot;₩&quot;&quot;₩&quot;&quot;₩&quot;\-#,##0_ ;_ * &quot;-&quot;_ ;_ @_ "/>
    <numFmt numFmtId="217" formatCode="\$#.00"/>
    <numFmt numFmtId="218" formatCode="&quot;$&quot;#,##0_);[Red]\(&quot;$&quot;#,##0\)"/>
    <numFmt numFmtId="219" formatCode="_-* #,##0.00\ &quot;F&quot;_-;\-* #,##0.00\ &quot;F&quot;_-;_-* &quot;-&quot;??\ &quot;F&quot;_-;_-@_-"/>
    <numFmt numFmtId="220" formatCode="m\o\n\th\ d\,\ yyyy"/>
    <numFmt numFmtId="221" formatCode="#,##0\ \ "/>
    <numFmt numFmtId="222" formatCode="\$#."/>
    <numFmt numFmtId="223" formatCode="[Red]#,##0\ &quot;M3&quot;;[Red]\-#,##0\ &quot;M3&quot;\ "/>
    <numFmt numFmtId="224" formatCode="General_)"/>
    <numFmt numFmtId="225" formatCode="&quot;Fr.&quot;\ #,##0;[Red]&quot;Fr.&quot;\ \-#,##0"/>
    <numFmt numFmtId="226" formatCode="&quot;Fr.&quot;\ #,##0.00;[Red]&quot;Fr.&quot;\ \-#,##0.00"/>
    <numFmt numFmtId="227" formatCode="0.00_)"/>
    <numFmt numFmtId="228" formatCode="&quot;₩&quot;#,##0.00;[Red]&quot;₩&quot;\-#,##0.00"/>
    <numFmt numFmtId="229" formatCode="0.0_)"/>
    <numFmt numFmtId="230" formatCode="[Red]#,##0\ &quot;TON&quot;;[Red]\-#,##0\ &quot;TON&quot;\ "/>
    <numFmt numFmtId="231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32" formatCode="#,##0.00\ &quot;F&quot;;\-#,##0.00\ &quot;F&quot;"/>
    <numFmt numFmtId="233" formatCode="mmm&quot;-&quot;yy"/>
    <numFmt numFmtId="234" formatCode="\(&quot;₩&quot;#,##0\);[Red]\(\-&quot;₩&quot;#,##0\)"/>
    <numFmt numFmtId="235" formatCode="\(&quot;₩&quot;#,##0\);[Red]\(&quot;△&quot;&quot;₩&quot;#,##0\)"/>
    <numFmt numFmtId="236" formatCode="0.0%;[Red]\-0.0%"/>
    <numFmt numFmtId="237" formatCode="0.00%;[Red]\-0.00%"/>
    <numFmt numFmtId="238" formatCode="[Red]#,##0"/>
    <numFmt numFmtId="239" formatCode="&quot;₩&quot;#,##0;[Red]&quot;₩&quot;&quot;₩&quot;\-#,##0"/>
    <numFmt numFmtId="240" formatCode="#,##0;[Red]&quot;-&quot;#,##0"/>
    <numFmt numFmtId="241" formatCode="&quot;  &quot;@"/>
    <numFmt numFmtId="242" formatCode="&quot;?#,##0;[Red]\-&quot;&quot;?&quot;#,##0"/>
    <numFmt numFmtId="243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44" formatCode="#,##0.00\ &quot;F&quot;;[Red]\-#,##0.00\ &quot;F&quot;"/>
    <numFmt numFmtId="245" formatCode="#,##0.00_ "/>
    <numFmt numFmtId="246" formatCode="#,##0.#####\ ;[Red]\-#,##0.#####\ "/>
    <numFmt numFmtId="247" formatCode="#,##0\ ;[Red]\-#,##0\ "/>
    <numFmt numFmtId="248" formatCode="_-* #,##0.000_-;\-* #,##0.000_-;_-* &quot;-&quot;_-;_-@_-"/>
    <numFmt numFmtId="249" formatCode="&quot;₩&quot;#,##0;[Red]&quot;₩&quot;\-#,##0"/>
    <numFmt numFmtId="25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51" formatCode="#,##0\ &quot;F&quot;;[Red]\-#,##0\ &quot;F&quot;"/>
    <numFmt numFmtId="252" formatCode="_-&quot;$&quot;* #,##0_-;\-&quot;$&quot;* #,##0_-;_-&quot;$&quot;* &quot;-&quot;_-;_-@_-"/>
    <numFmt numFmtId="25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54" formatCode="#,##0\ &quot;F&quot;;\-#,##0\ &quot;F&quot;"/>
    <numFmt numFmtId="255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56" formatCode="_-* #,##0\ &quot;F&quot;_-;\-* #,##0\ &quot;F&quot;_-;_-* &quot;-&quot;\ &quot;F&quot;_-;_-@_-"/>
    <numFmt numFmtId="257" formatCode="0.000%"/>
    <numFmt numFmtId="258" formatCode="0.000_);[Red]\(0.000\)"/>
    <numFmt numFmtId="259" formatCode="#,##0.0_);[Red]\(#,##0.0\)"/>
    <numFmt numFmtId="260" formatCode="0&quot;m&quot;"/>
    <numFmt numFmtId="261" formatCode="_ * #,##0.0_ ;_ * \-#,##0.0_ ;_ * &quot;-&quot;_ ;_ @_ "/>
    <numFmt numFmtId="262" formatCode="_ * #,##0.00_ ;_ * \-#,##0.00_ ;_ * &quot;-&quot;_ ;_ @_ "/>
    <numFmt numFmtId="263" formatCode="0&quot;인&quot;"/>
    <numFmt numFmtId="264" formatCode="\+&quot;(&quot;"/>
    <numFmt numFmtId="265" formatCode="0.00&quot;m&quot;"/>
    <numFmt numFmtId="266" formatCode="_-* #,##0.0_-;\-* #,##0.0_-;_-* &quot;-&quot;?_-;_-@_-"/>
    <numFmt numFmtId="267" formatCode="0.0_ "/>
    <numFmt numFmtId="268" formatCode="_-* #,##0.00000_-;\-* #,##0.00000_-;_-* &quot;-&quot;_-;_-@_-"/>
  </numFmts>
  <fonts count="1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u/>
      <sz val="24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b/>
      <sz val="18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2"/>
      <name val="Arial"/>
      <family val="2"/>
    </font>
    <font>
      <b/>
      <sz val="11"/>
      <name val="돋움"/>
      <family val="3"/>
      <charset val="129"/>
    </font>
    <font>
      <sz val="20"/>
      <color indexed="8"/>
      <name val="HY헤드라인M"/>
      <family val="1"/>
      <charset val="129"/>
    </font>
    <font>
      <b/>
      <sz val="13"/>
      <name val="휴먼명조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돋움"/>
      <family val="3"/>
      <charset val="129"/>
    </font>
    <font>
      <sz val="10"/>
      <name val="굴림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9"/>
      <color indexed="8"/>
      <name val="바탕체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굴림체"/>
      <family val="3"/>
      <charset val="129"/>
    </font>
    <font>
      <sz val="10"/>
      <color indexed="8"/>
      <name val="바탕체"/>
      <family val="1"/>
      <charset val="129"/>
    </font>
    <font>
      <sz val="10"/>
      <color indexed="8"/>
      <name val="한컴바탕"/>
      <family val="1"/>
      <charset val="129"/>
    </font>
    <font>
      <sz val="12"/>
      <color indexed="8"/>
      <name val="돋움체"/>
      <family val="3"/>
      <charset val="129"/>
    </font>
    <font>
      <sz val="12"/>
      <color indexed="8"/>
      <name val="굴림체"/>
      <family val="3"/>
      <charset val="129"/>
    </font>
    <font>
      <i/>
      <sz val="12"/>
      <color indexed="8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color indexed="8"/>
      <name val="Times New Roman"/>
      <family val="1"/>
    </font>
    <font>
      <sz val="10"/>
      <color indexed="8"/>
      <name val="돋움체"/>
      <family val="3"/>
      <charset val="129"/>
    </font>
    <font>
      <sz val="11"/>
      <color indexed="8"/>
      <name val="굴림체"/>
      <family val="3"/>
      <charset val="129"/>
    </font>
    <font>
      <sz val="1"/>
      <color indexed="8"/>
      <name val="한컴바탕"/>
      <family val="1"/>
      <charset val="129"/>
    </font>
    <font>
      <sz val="12"/>
      <color indexed="8"/>
      <name val="Times New Roman"/>
      <family val="1"/>
    </font>
    <font>
      <b/>
      <sz val="1"/>
      <color indexed="8"/>
      <name val="한컴바탕"/>
      <family val="1"/>
      <charset val="129"/>
    </font>
    <font>
      <sz val="11"/>
      <color indexed="8"/>
      <name val="바탕체"/>
      <family val="1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9"/>
      <color indexed="8"/>
      <name val="Arial"/>
      <family val="2"/>
    </font>
    <font>
      <sz val="8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u/>
      <sz val="10"/>
      <color indexed="12"/>
      <name val="Arial"/>
      <family val="2"/>
    </font>
    <font>
      <sz val="10"/>
      <color indexed="16"/>
      <name val="한컴바탕"/>
      <family val="1"/>
      <charset val="129"/>
    </font>
    <font>
      <sz val="8"/>
      <color indexed="8"/>
      <name val="Arial"/>
      <family val="2"/>
    </font>
    <font>
      <b/>
      <i/>
      <sz val="11"/>
      <color indexed="8"/>
      <name val="Times New Roman"/>
      <family val="1"/>
    </font>
    <font>
      <b/>
      <sz val="10"/>
      <color indexed="8"/>
      <name val="Arial"/>
      <family val="2"/>
    </font>
    <font>
      <b/>
      <i/>
      <sz val="10"/>
      <color indexed="8"/>
      <name val="Times New Roman"/>
      <family val="1"/>
    </font>
    <font>
      <b/>
      <sz val="12"/>
      <color indexed="8"/>
      <name val="한컴바탕"/>
      <family val="1"/>
      <charset val="129"/>
    </font>
    <font>
      <b/>
      <sz val="18"/>
      <color indexed="8"/>
      <name val="Arial"/>
      <family val="2"/>
    </font>
    <font>
      <b/>
      <sz val="12"/>
      <color indexed="8"/>
      <name val="Arial"/>
      <family val="2"/>
    </font>
    <font>
      <u/>
      <sz val="10"/>
      <color indexed="12"/>
      <name val="한컴바탕"/>
      <family val="1"/>
      <charset val="129"/>
    </font>
    <font>
      <b/>
      <i/>
      <sz val="12"/>
      <color indexed="8"/>
      <name val="Times New Roman"/>
      <family val="1"/>
    </font>
    <font>
      <b/>
      <sz val="11"/>
      <color indexed="8"/>
      <name val="한컴바탕"/>
      <family val="1"/>
      <charset val="129"/>
    </font>
    <font>
      <sz val="7"/>
      <color indexed="8"/>
      <name val="한컴바탕"/>
      <family val="1"/>
      <charset val="129"/>
    </font>
    <font>
      <b/>
      <i/>
      <sz val="16"/>
      <color indexed="8"/>
      <name val="한컴바탕"/>
      <family val="1"/>
      <charset val="129"/>
    </font>
    <font>
      <b/>
      <sz val="8"/>
      <color indexed="8"/>
      <name val="한컴바탕"/>
      <family val="1"/>
      <charset val="129"/>
    </font>
    <font>
      <b/>
      <i/>
      <sz val="9"/>
      <color indexed="8"/>
      <name val="Times New Roman"/>
      <family val="1"/>
    </font>
    <font>
      <b/>
      <i/>
      <sz val="18"/>
      <color indexed="12"/>
      <name val="돋움체"/>
      <family val="3"/>
      <charset val="129"/>
    </font>
    <font>
      <b/>
      <u/>
      <sz val="13"/>
      <color indexed="8"/>
      <name val="굴림체"/>
      <family val="3"/>
      <charset val="129"/>
    </font>
    <font>
      <sz val="18"/>
      <color indexed="12"/>
      <name val="한컴바탕"/>
      <family val="1"/>
      <charset val="129"/>
    </font>
    <font>
      <sz val="8"/>
      <color indexed="8"/>
      <name val="바탕체"/>
      <family val="1"/>
      <charset val="129"/>
    </font>
    <font>
      <u/>
      <sz val="10"/>
      <color indexed="20"/>
      <name val="Arial"/>
      <family val="2"/>
    </font>
    <font>
      <u/>
      <sz val="11"/>
      <color indexed="12"/>
      <name val="한컴바탕"/>
      <family val="1"/>
      <charset val="129"/>
    </font>
    <font>
      <i/>
      <outline/>
      <u/>
      <sz val="1"/>
      <color indexed="24"/>
      <name val="한컴바탕"/>
      <family val="1"/>
      <charset val="129"/>
    </font>
    <font>
      <sz val="14"/>
      <color indexed="8"/>
      <name val="한컴바탕"/>
      <family val="1"/>
      <charset val="129"/>
    </font>
    <font>
      <sz val="12"/>
      <color indexed="8"/>
      <name val="궁서체"/>
      <family val="1"/>
      <charset val="129"/>
    </font>
    <font>
      <sz val="18"/>
      <color indexed="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sz val="10"/>
      <color indexed="12"/>
      <name val="굴림체"/>
      <family val="3"/>
      <charset val="129"/>
    </font>
    <font>
      <sz val="11"/>
      <color indexed="8"/>
      <name val="돋움체"/>
      <family val="3"/>
      <charset val="129"/>
    </font>
    <font>
      <u/>
      <sz val="12"/>
      <color indexed="12"/>
      <name val="바탕체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sz val="8"/>
      <name val="굴림"/>
      <family val="3"/>
      <charset val="129"/>
    </font>
    <font>
      <b/>
      <sz val="13"/>
      <name val="굴림"/>
      <family val="3"/>
      <charset val="129"/>
    </font>
    <font>
      <b/>
      <u/>
      <sz val="24"/>
      <name val="굴림"/>
      <family val="3"/>
      <charset val="129"/>
    </font>
    <font>
      <sz val="12"/>
      <name val="굴림"/>
      <family val="3"/>
      <charset val="129"/>
    </font>
    <font>
      <vertAlign val="superscript"/>
      <sz val="11"/>
      <name val="굴림"/>
      <family val="3"/>
      <charset val="129"/>
    </font>
    <font>
      <sz val="11"/>
      <color indexed="12"/>
      <name val="굴림"/>
      <family val="3"/>
      <charset val="129"/>
    </font>
    <font>
      <sz val="11"/>
      <color indexed="9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14"/>
      <name val="굴림"/>
      <family val="3"/>
      <charset val="129"/>
    </font>
    <font>
      <b/>
      <u/>
      <sz val="11"/>
      <name val="굴림"/>
      <family val="3"/>
      <charset val="129"/>
    </font>
    <font>
      <b/>
      <sz val="10"/>
      <name val="돋움"/>
      <family val="3"/>
      <charset val="129"/>
    </font>
    <font>
      <b/>
      <sz val="11"/>
      <name val="바탕체"/>
      <family val="1"/>
      <charset val="129"/>
    </font>
    <font>
      <b/>
      <sz val="10"/>
      <name val="굴림"/>
      <family val="3"/>
      <charset val="129"/>
    </font>
    <font>
      <b/>
      <sz val="20"/>
      <color indexed="8"/>
      <name val="Arial"/>
      <family val="2"/>
    </font>
    <font>
      <sz val="10"/>
      <name val="HY그래픽M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vertAlign val="superscript"/>
      <sz val="10"/>
      <color rgb="FF000000"/>
      <name val="한양중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FF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8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10"/>
      <color rgb="FFFF0000"/>
      <name val="HY그래픽M"/>
      <family val="1"/>
      <charset val="129"/>
    </font>
    <font>
      <b/>
      <sz val="10"/>
      <color theme="1"/>
      <name val="굴림"/>
      <family val="3"/>
      <charset val="129"/>
    </font>
    <font>
      <b/>
      <sz val="10"/>
      <color rgb="FF000000"/>
      <name val="굴림"/>
      <family val="3"/>
      <charset val="129"/>
    </font>
    <font>
      <u val="double"/>
      <sz val="10"/>
      <name val="굴림"/>
      <family val="3"/>
      <charset val="129"/>
    </font>
    <font>
      <sz val="9"/>
      <name val="굴림"/>
      <family val="3"/>
      <charset val="129"/>
    </font>
    <font>
      <sz val="8"/>
      <name val="바탕체"/>
      <family val="1"/>
      <charset val="129"/>
    </font>
    <font>
      <sz val="10"/>
      <color indexed="9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3"/>
      <color indexed="8"/>
      <name val="굴림"/>
      <family val="3"/>
      <charset val="129"/>
    </font>
    <font>
      <sz val="13"/>
      <color indexed="8"/>
      <name val="굴림"/>
      <family val="3"/>
      <charset val="129"/>
    </font>
    <font>
      <sz val="13"/>
      <name val="굴림"/>
      <family val="3"/>
      <charset val="129"/>
    </font>
    <font>
      <sz val="13"/>
      <color rgb="FFFF0000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24"/>
      <name val="굴림"/>
      <family val="3"/>
      <charset val="129"/>
    </font>
    <font>
      <b/>
      <sz val="20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3"/>
      <color rgb="FFFF0000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255">
    <xf numFmtId="0" fontId="0" fillId="0" borderId="0">
      <alignment vertical="center"/>
    </xf>
    <xf numFmtId="0" fontId="43" fillId="0" borderId="1">
      <alignment horizontal="center"/>
    </xf>
    <xf numFmtId="3" fontId="44" fillId="0" borderId="2"/>
    <xf numFmtId="24" fontId="43" fillId="0" borderId="0" applyFont="0" applyFill="0" applyBorder="0" applyAlignment="0" applyProtection="0"/>
    <xf numFmtId="196" fontId="43" fillId="0" borderId="0" applyNumberFormat="0" applyFont="0" applyFill="0" applyBorder="0" applyAlignment="0" applyProtection="0"/>
    <xf numFmtId="197" fontId="43" fillId="0" borderId="0" applyNumberFormat="0" applyFont="0" applyFill="0" applyBorder="0" applyAlignment="0" applyProtection="0"/>
    <xf numFmtId="196" fontId="43" fillId="0" borderId="0" applyNumberFormat="0" applyFont="0" applyFill="0" applyBorder="0" applyAlignment="0" applyProtection="0"/>
    <xf numFmtId="197" fontId="43" fillId="0" borderId="0" applyNumberFormat="0" applyFont="0" applyFill="0" applyBorder="0" applyAlignment="0" applyProtection="0"/>
    <xf numFmtId="187" fontId="33" fillId="0" borderId="0" applyFont="0" applyFill="0" applyBorder="0" applyAlignment="0" applyProtection="0">
      <alignment vertical="center"/>
    </xf>
    <xf numFmtId="198" fontId="33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40" fontId="38" fillId="0" borderId="3"/>
    <xf numFmtId="0" fontId="46" fillId="0" borderId="0">
      <alignment vertical="center"/>
    </xf>
    <xf numFmtId="0" fontId="45" fillId="0" borderId="0">
      <alignment vertical="center"/>
    </xf>
    <xf numFmtId="38" fontId="38" fillId="0" borderId="4">
      <alignment horizontal="right"/>
    </xf>
    <xf numFmtId="199" fontId="47" fillId="0" borderId="0" applyNumberFormat="0">
      <alignment horizontal="center" vertical="center"/>
      <protection locked="0" hidden="1"/>
    </xf>
    <xf numFmtId="0" fontId="33" fillId="0" borderId="0" applyFont="0" applyFill="0" applyBorder="0" applyAlignment="0" applyProtection="0"/>
    <xf numFmtId="0" fontId="38" fillId="0" borderId="0"/>
    <xf numFmtId="0" fontId="38" fillId="0" borderId="0"/>
    <xf numFmtId="0" fontId="33" fillId="0" borderId="0" applyFont="0" applyFill="0" applyBorder="0" applyAlignment="0" applyProtection="0"/>
    <xf numFmtId="0" fontId="33" fillId="0" borderId="0"/>
    <xf numFmtId="0" fontId="33" fillId="0" borderId="0" applyNumberFormat="0" applyFill="0" applyBorder="0" applyAlignment="0" applyProtection="0"/>
    <xf numFmtId="200" fontId="48" fillId="0" borderId="0" applyFill="0" applyBorder="0" applyProtection="0">
      <alignment vertical="center"/>
    </xf>
    <xf numFmtId="201" fontId="49" fillId="0" borderId="0" applyFill="0" applyBorder="0" applyProtection="0">
      <alignment vertical="center"/>
    </xf>
    <xf numFmtId="191" fontId="111" fillId="0" borderId="5">
      <alignment vertical="center"/>
    </xf>
    <xf numFmtId="201" fontId="49" fillId="0" borderId="0" applyFill="0" applyBorder="0" applyProtection="0">
      <alignment vertical="center"/>
    </xf>
    <xf numFmtId="201" fontId="49" fillId="0" borderId="0" applyFill="0" applyBorder="0" applyProtection="0">
      <alignment vertical="center"/>
    </xf>
    <xf numFmtId="201" fontId="49" fillId="0" borderId="0" applyFill="0" applyBorder="0" applyProtection="0">
      <alignment vertical="center"/>
    </xf>
    <xf numFmtId="201" fontId="49" fillId="0" borderId="0" applyFill="0" applyBorder="0" applyProtection="0">
      <alignment vertical="center"/>
    </xf>
    <xf numFmtId="200" fontId="48" fillId="0" borderId="0" applyFill="0" applyBorder="0" applyProtection="0">
      <alignment vertical="center"/>
    </xf>
    <xf numFmtId="200" fontId="48" fillId="0" borderId="0" applyFill="0" applyBorder="0" applyProtection="0">
      <alignment vertical="center"/>
    </xf>
    <xf numFmtId="201" fontId="49" fillId="0" borderId="0" applyFill="0" applyBorder="0" applyProtection="0">
      <alignment vertical="center"/>
    </xf>
    <xf numFmtId="0" fontId="1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38" fillId="0" borderId="0"/>
    <xf numFmtId="0" fontId="38" fillId="0" borderId="0"/>
    <xf numFmtId="0" fontId="33" fillId="0" borderId="0"/>
    <xf numFmtId="0" fontId="41" fillId="0" borderId="0" applyFont="0" applyFill="0" applyBorder="0" applyAlignment="0" applyProtection="0"/>
    <xf numFmtId="0" fontId="33" fillId="0" borderId="0"/>
    <xf numFmtId="0" fontId="41" fillId="0" borderId="0" applyFon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191" fontId="111" fillId="0" borderId="0"/>
    <xf numFmtId="0" fontId="33" fillId="0" borderId="0"/>
    <xf numFmtId="0" fontId="33" fillId="0" borderId="0"/>
    <xf numFmtId="0" fontId="33" fillId="0" borderId="0"/>
    <xf numFmtId="0" fontId="41" fillId="0" borderId="0" applyFont="0" applyFill="0" applyBorder="0" applyAlignment="0" applyProtection="0"/>
    <xf numFmtId="0" fontId="33" fillId="0" borderId="0"/>
    <xf numFmtId="41" fontId="5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3" fillId="0" borderId="0" applyFont="0" applyFill="0" applyBorder="0" applyAlignment="0" applyProtection="0"/>
    <xf numFmtId="0" fontId="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8" fillId="0" borderId="0"/>
    <xf numFmtId="0" fontId="33" fillId="0" borderId="0"/>
    <xf numFmtId="0" fontId="38" fillId="0" borderId="0"/>
    <xf numFmtId="0" fontId="43" fillId="0" borderId="0"/>
    <xf numFmtId="0" fontId="4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43" fillId="0" borderId="0"/>
    <xf numFmtId="0" fontId="33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8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2" fontId="43" fillId="0" borderId="0" applyFont="0" applyFill="0" applyBorder="0" applyAlignment="0" applyProtection="0"/>
    <xf numFmtId="0" fontId="38" fillId="0" borderId="0" applyFont="0" applyFill="0" applyBorder="0" applyAlignment="0" applyProtection="0"/>
    <xf numFmtId="203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33" fillId="0" borderId="0"/>
    <xf numFmtId="0" fontId="1" fillId="0" borderId="0" applyFont="0" applyFill="0" applyBorder="0" applyAlignment="0" applyProtection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38" fillId="0" borderId="0"/>
    <xf numFmtId="0" fontId="33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 applyFont="0" applyFill="0" applyBorder="0" applyAlignment="0" applyProtection="0"/>
    <xf numFmtId="0" fontId="38" fillId="0" borderId="0"/>
    <xf numFmtId="0" fontId="33" fillId="0" borderId="0"/>
    <xf numFmtId="0" fontId="41" fillId="0" borderId="0" applyFont="0" applyFill="0" applyBorder="0" applyAlignment="0" applyProtection="0"/>
    <xf numFmtId="0" fontId="38" fillId="0" borderId="0"/>
    <xf numFmtId="190" fontId="1" fillId="0" borderId="0">
      <protection locked="0"/>
    </xf>
    <xf numFmtId="0" fontId="51" fillId="0" borderId="0">
      <protection locked="0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2" fillId="0" borderId="0" applyFont="0" applyFill="0" applyBorder="0" applyAlignment="0"/>
    <xf numFmtId="204" fontId="33" fillId="0" borderId="0" applyFont="0" applyFill="0" applyBorder="0" applyAlignment="0" applyProtection="0">
      <alignment vertical="center"/>
    </xf>
    <xf numFmtId="205" fontId="33" fillId="0" borderId="0">
      <alignment vertical="center"/>
    </xf>
    <xf numFmtId="206" fontId="33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190" fontId="1" fillId="0" borderId="0">
      <protection locked="0"/>
    </xf>
    <xf numFmtId="207" fontId="51" fillId="0" borderId="0">
      <protection locked="0"/>
    </xf>
    <xf numFmtId="190" fontId="1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3" fontId="54" fillId="0" borderId="2">
      <alignment vertical="center"/>
    </xf>
    <xf numFmtId="3" fontId="44" fillId="0" borderId="2"/>
    <xf numFmtId="3" fontId="44" fillId="0" borderId="2"/>
    <xf numFmtId="208" fontId="38" fillId="0" borderId="0">
      <alignment vertical="center"/>
    </xf>
    <xf numFmtId="194" fontId="38" fillId="0" borderId="0">
      <protection locked="0"/>
    </xf>
    <xf numFmtId="209" fontId="4" fillId="0" borderId="0">
      <protection locked="0"/>
    </xf>
    <xf numFmtId="210" fontId="51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0" fontId="38" fillId="0" borderId="6">
      <alignment horizont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190" fontId="1" fillId="0" borderId="0">
      <protection locked="0"/>
    </xf>
    <xf numFmtId="0" fontId="51" fillId="0" borderId="0">
      <protection locked="0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9" fontId="38" fillId="0" borderId="0">
      <protection locked="0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194" fontId="38" fillId="0" borderId="0">
      <protection locked="0"/>
    </xf>
    <xf numFmtId="0" fontId="33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9" fillId="0" borderId="0" applyNumberFormat="0" applyFont="0" applyBorder="0" applyAlignment="0">
      <alignment vertical="center"/>
    </xf>
    <xf numFmtId="194" fontId="38" fillId="0" borderId="0">
      <protection locked="0"/>
    </xf>
    <xf numFmtId="194" fontId="38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0" fontId="1" fillId="0" borderId="0">
      <protection locked="0"/>
    </xf>
    <xf numFmtId="209" fontId="4" fillId="0" borderId="0">
      <protection locked="0"/>
    </xf>
    <xf numFmtId="210" fontId="51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211" fontId="55" fillId="0" borderId="0" applyFont="0" applyFill="0" applyBorder="0" applyAlignment="0" applyProtection="0"/>
    <xf numFmtId="211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5" fillId="0" borderId="0" applyFont="0" applyFill="0" applyBorder="0" applyAlignment="0" applyProtection="0"/>
    <xf numFmtId="0" fontId="1" fillId="0" borderId="0">
      <protection locked="0"/>
    </xf>
    <xf numFmtId="212" fontId="55" fillId="0" borderId="0" applyFont="0" applyFill="0" applyBorder="0" applyAlignment="0" applyProtection="0"/>
    <xf numFmtId="212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5" fillId="0" borderId="0" applyFont="0" applyFill="0" applyBorder="0" applyAlignment="0" applyProtection="0"/>
    <xf numFmtId="194" fontId="38" fillId="0" borderId="0">
      <protection locked="0"/>
    </xf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90" fontId="1" fillId="0" borderId="0">
      <protection locked="0"/>
    </xf>
    <xf numFmtId="213" fontId="51" fillId="0" borderId="0">
      <protection locked="0"/>
    </xf>
    <xf numFmtId="0" fontId="43" fillId="0" borderId="0"/>
    <xf numFmtId="209" fontId="4" fillId="0" borderId="0">
      <protection locked="0"/>
    </xf>
    <xf numFmtId="210" fontId="51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194" fontId="38" fillId="0" borderId="0">
      <protection locked="0"/>
    </xf>
    <xf numFmtId="209" fontId="4" fillId="0" borderId="0">
      <protection locked="0"/>
    </xf>
    <xf numFmtId="210" fontId="51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212" fontId="43" fillId="0" borderId="0" applyFont="0" applyFill="0" applyBorder="0" applyAlignment="0" applyProtection="0"/>
    <xf numFmtId="183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5" fillId="0" borderId="0" applyFont="0" applyFill="0" applyBorder="0" applyAlignment="0" applyProtection="0"/>
    <xf numFmtId="184" fontId="55" fillId="0" borderId="0" applyFont="0" applyFill="0" applyBorder="0" applyAlignment="0" applyProtection="0"/>
    <xf numFmtId="184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5" fillId="0" borderId="0" applyFont="0" applyFill="0" applyBorder="0" applyAlignment="0" applyProtection="0"/>
    <xf numFmtId="4" fontId="51" fillId="0" borderId="0">
      <protection locked="0"/>
    </xf>
    <xf numFmtId="214" fontId="51" fillId="0" borderId="0">
      <protection locked="0"/>
    </xf>
    <xf numFmtId="190" fontId="1" fillId="0" borderId="0">
      <protection locked="0"/>
    </xf>
    <xf numFmtId="190" fontId="1" fillId="0" borderId="0">
      <protection locked="0"/>
    </xf>
    <xf numFmtId="58" fontId="1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57" fillId="0" borderId="0"/>
    <xf numFmtId="194" fontId="38" fillId="0" borderId="0">
      <protection locked="0"/>
    </xf>
    <xf numFmtId="0" fontId="55" fillId="0" borderId="0"/>
    <xf numFmtId="209" fontId="4" fillId="0" borderId="0">
      <protection locked="0"/>
    </xf>
    <xf numFmtId="210" fontId="51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10" fontId="51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0" fontId="58" fillId="0" borderId="0"/>
    <xf numFmtId="0" fontId="56" fillId="0" borderId="0"/>
    <xf numFmtId="0" fontId="55" fillId="0" borderId="0"/>
    <xf numFmtId="211" fontId="1" fillId="0" borderId="0" applyFill="0" applyBorder="0" applyAlignment="0"/>
    <xf numFmtId="0" fontId="59" fillId="0" borderId="0"/>
    <xf numFmtId="0" fontId="60" fillId="0" borderId="0" applyNumberFormat="0" applyFill="0" applyBorder="0" applyAlignment="0" applyProtection="0">
      <alignment vertical="top"/>
      <protection locked="0"/>
    </xf>
    <xf numFmtId="194" fontId="38" fillId="0" borderId="0">
      <protection locked="0"/>
    </xf>
    <xf numFmtId="0" fontId="51" fillId="0" borderId="7">
      <protection locked="0"/>
    </xf>
    <xf numFmtId="190" fontId="1" fillId="0" borderId="7">
      <protection locked="0"/>
    </xf>
    <xf numFmtId="4" fontId="51" fillId="0" borderId="0">
      <protection locked="0"/>
    </xf>
    <xf numFmtId="38" fontId="33" fillId="0" borderId="0" applyFont="0" applyFill="0" applyBorder="0" applyAlignment="0" applyProtection="0"/>
    <xf numFmtId="215" fontId="48" fillId="0" borderId="0"/>
    <xf numFmtId="43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216" fontId="45" fillId="0" borderId="0" applyFont="0" applyFill="0" applyBorder="0" applyAlignment="0" applyProtection="0"/>
    <xf numFmtId="0" fontId="43" fillId="0" borderId="0" applyNumberFormat="0" applyAlignment="0">
      <alignment horizontal="left"/>
    </xf>
    <xf numFmtId="0" fontId="41" fillId="0" borderId="0" applyFont="0" applyFill="0" applyBorder="0" applyAlignment="0" applyProtection="0"/>
    <xf numFmtId="217" fontId="51" fillId="0" borderId="0">
      <protection locked="0"/>
    </xf>
    <xf numFmtId="218" fontId="33" fillId="0" borderId="0" applyFont="0" applyFill="0" applyBorder="0" applyAlignment="0" applyProtection="0"/>
    <xf numFmtId="0" fontId="1" fillId="0" borderId="0" applyFont="0" applyFill="0" applyBorder="0" applyAlignment="0" applyProtection="0"/>
    <xf numFmtId="188" fontId="7" fillId="0" borderId="0" applyFont="0" applyFill="0" applyBorder="0" applyAlignment="0" applyProtection="0"/>
    <xf numFmtId="184" fontId="1" fillId="0" borderId="0" applyFont="0" applyFill="0" applyBorder="0" applyAlignment="0" applyProtection="0"/>
    <xf numFmtId="219" fontId="1" fillId="0" borderId="0"/>
    <xf numFmtId="220" fontId="51" fillId="0" borderId="0">
      <protection locked="0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21" fontId="1" fillId="0" borderId="0"/>
    <xf numFmtId="190" fontId="1" fillId="0" borderId="0">
      <protection locked="0"/>
    </xf>
    <xf numFmtId="190" fontId="1" fillId="0" borderId="0">
      <protection locked="0"/>
    </xf>
    <xf numFmtId="217" fontId="51" fillId="0" borderId="0">
      <protection locked="0"/>
    </xf>
    <xf numFmtId="222" fontId="51" fillId="0" borderId="0">
      <protection locked="0"/>
    </xf>
    <xf numFmtId="0" fontId="61" fillId="0" borderId="0" applyNumberFormat="0" applyAlignment="0">
      <alignment horizontal="left"/>
    </xf>
    <xf numFmtId="191" fontId="50" fillId="0" borderId="0" applyFont="0" applyFill="0" applyBorder="0" applyAlignment="0" applyProtection="0"/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207" fontId="51" fillId="0" borderId="0">
      <protection locked="0"/>
    </xf>
    <xf numFmtId="38" fontId="62" fillId="16" borderId="0" applyNumberFormat="0" applyBorder="0" applyAlignment="0" applyProtection="0"/>
    <xf numFmtId="38" fontId="62" fillId="17" borderId="0" applyNumberFormat="0" applyBorder="0" applyAlignment="0" applyProtection="0"/>
    <xf numFmtId="0" fontId="63" fillId="0" borderId="0" applyAlignment="0">
      <alignment horizontal="right"/>
    </xf>
    <xf numFmtId="0" fontId="64" fillId="0" borderId="0"/>
    <xf numFmtId="0" fontId="65" fillId="0" borderId="0"/>
    <xf numFmtId="0" fontId="66" fillId="0" borderId="0">
      <alignment horizontal="left"/>
    </xf>
    <xf numFmtId="0" fontId="12" fillId="0" borderId="8" applyNumberFormat="0" applyAlignment="0" applyProtection="0">
      <alignment horizontal="left" vertical="center"/>
    </xf>
    <xf numFmtId="0" fontId="12" fillId="0" borderId="9">
      <alignment horizontal="left" vertical="center"/>
    </xf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210" fontId="53" fillId="0" borderId="0">
      <protection locked="0"/>
    </xf>
    <xf numFmtId="210" fontId="53" fillId="0" borderId="0">
      <protection locked="0"/>
    </xf>
    <xf numFmtId="0" fontId="33" fillId="18" borderId="1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0" fontId="62" fillId="16" borderId="2" applyNumberFormat="0" applyBorder="0" applyAlignment="0" applyProtection="0"/>
    <xf numFmtId="10" fontId="62" fillId="19" borderId="2" applyNumberFormat="0" applyBorder="0" applyAlignment="0" applyProtection="0"/>
    <xf numFmtId="0" fontId="1" fillId="0" borderId="11">
      <protection locked="0"/>
    </xf>
    <xf numFmtId="0" fontId="48" fillId="0" borderId="0" applyNumberFormat="0" applyFont="0" applyFill="0" applyBorder="0" applyProtection="0">
      <alignment horizontal="left" vertical="center"/>
    </xf>
    <xf numFmtId="223" fontId="48" fillId="0" borderId="0" applyFill="0" applyBorder="0" applyProtection="0">
      <alignment horizontal="center" vertical="center"/>
    </xf>
    <xf numFmtId="224" fontId="70" fillId="0" borderId="0">
      <alignment horizontal="left"/>
    </xf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0" fontId="71" fillId="0" borderId="11"/>
    <xf numFmtId="225" fontId="43" fillId="0" borderId="0" applyFont="0" applyFill="0" applyBorder="0" applyAlignment="0" applyProtection="0"/>
    <xf numFmtId="226" fontId="43" fillId="0" borderId="0" applyFont="0" applyFill="0" applyBorder="0" applyAlignment="0" applyProtection="0"/>
    <xf numFmtId="37" fontId="72" fillId="0" borderId="0"/>
    <xf numFmtId="0" fontId="33" fillId="0" borderId="0" applyNumberFormat="0" applyFill="0" applyBorder="0" applyAlignment="0" applyProtection="0"/>
    <xf numFmtId="0" fontId="38" fillId="0" borderId="0"/>
    <xf numFmtId="227" fontId="73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38" fillId="0" borderId="0"/>
    <xf numFmtId="0" fontId="33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4" fontId="9" fillId="0" borderId="0">
      <alignment vertical="center"/>
    </xf>
    <xf numFmtId="213" fontId="51" fillId="0" borderId="0">
      <protection locked="0"/>
    </xf>
    <xf numFmtId="10" fontId="33" fillId="0" borderId="0" applyFont="0" applyFill="0" applyBorder="0" applyAlignment="0" applyProtection="0"/>
    <xf numFmtId="0" fontId="1" fillId="0" borderId="0">
      <protection locked="0"/>
    </xf>
    <xf numFmtId="228" fontId="1" fillId="0" borderId="0" applyNumberFormat="0" applyFill="0" applyBorder="0" applyAlignment="0" applyProtection="0">
      <alignment horizontal="left"/>
    </xf>
    <xf numFmtId="0" fontId="8" fillId="20" borderId="0"/>
    <xf numFmtId="0" fontId="71" fillId="0" borderId="0"/>
    <xf numFmtId="40" fontId="74" fillId="0" borderId="0" applyBorder="0">
      <alignment horizontal="right"/>
    </xf>
    <xf numFmtId="229" fontId="75" fillId="0" borderId="0">
      <alignment horizontal="center"/>
    </xf>
    <xf numFmtId="49" fontId="76" fillId="0" borderId="0" applyFill="0" applyBorder="0" applyProtection="0">
      <alignment horizontal="centerContinuous" vertical="center"/>
    </xf>
    <xf numFmtId="0" fontId="77" fillId="0" borderId="0" applyFill="0" applyBorder="0" applyProtection="0">
      <alignment horizontal="centerContinuous" vertical="center"/>
    </xf>
    <xf numFmtId="0" fontId="45" fillId="16" borderId="0" applyFill="0" applyBorder="0" applyProtection="0">
      <alignment horizontal="center" vertical="center"/>
    </xf>
    <xf numFmtId="0" fontId="78" fillId="17" borderId="0">
      <alignment horizontal="centerContinuous"/>
    </xf>
    <xf numFmtId="230" fontId="48" fillId="0" borderId="0" applyFill="0" applyBorder="0" applyProtection="0">
      <alignment horizontal="center" vertical="center"/>
    </xf>
    <xf numFmtId="210" fontId="51" fillId="0" borderId="12">
      <protection locked="0"/>
    </xf>
    <xf numFmtId="0" fontId="79" fillId="0" borderId="6">
      <alignment horizontal="lef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3" fillId="0" borderId="0" applyNumberFormat="0" applyFont="0" applyFill="0" applyBorder="0" applyProtection="0">
      <alignment horizontal="center" vertical="center" wrapText="1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82" fillId="0" borderId="0">
      <protection locked="0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5" borderId="13" applyNumberFormat="0" applyAlignment="0" applyProtection="0">
      <alignment vertical="center"/>
    </xf>
    <xf numFmtId="0" fontId="19" fillId="25" borderId="13" applyNumberFormat="0" applyAlignment="0" applyProtection="0">
      <alignment vertical="center"/>
    </xf>
    <xf numFmtId="231" fontId="1" fillId="0" borderId="0">
      <protection locked="0"/>
    </xf>
    <xf numFmtId="232" fontId="42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37" fontId="44" fillId="0" borderId="14">
      <alignment horizontal="center" vertical="center"/>
    </xf>
    <xf numFmtId="37" fontId="44" fillId="0" borderId="15" applyAlignment="0"/>
    <xf numFmtId="233" fontId="1" fillId="0" borderId="0"/>
    <xf numFmtId="233" fontId="1" fillId="0" borderId="0"/>
    <xf numFmtId="233" fontId="1" fillId="0" borderId="0"/>
    <xf numFmtId="233" fontId="1" fillId="0" borderId="0"/>
    <xf numFmtId="233" fontId="1" fillId="0" borderId="0"/>
    <xf numFmtId="233" fontId="1" fillId="0" borderId="0"/>
    <xf numFmtId="233" fontId="1" fillId="0" borderId="0"/>
    <xf numFmtId="233" fontId="1" fillId="0" borderId="0"/>
    <xf numFmtId="233" fontId="1" fillId="0" borderId="0"/>
    <xf numFmtId="233" fontId="1" fillId="0" borderId="0"/>
    <xf numFmtId="233" fontId="1" fillId="0" borderId="0"/>
    <xf numFmtId="0" fontId="1" fillId="0" borderId="0">
      <protection locked="0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1" fillId="0" borderId="0">
      <protection locked="0"/>
    </xf>
    <xf numFmtId="49" fontId="1" fillId="0" borderId="0" applyFont="0" applyFill="0" applyBorder="0" applyAlignment="0" applyProtection="0"/>
    <xf numFmtId="3" fontId="43" fillId="0" borderId="16">
      <alignment horizontal="center"/>
    </xf>
    <xf numFmtId="0" fontId="51" fillId="0" borderId="0"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40" fontId="83" fillId="0" borderId="0" applyFont="0" applyFill="0" applyBorder="0" applyAlignment="0" applyProtection="0"/>
    <xf numFmtId="38" fontId="8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3" fontId="41" fillId="0" borderId="17">
      <alignment vertical="center"/>
    </xf>
    <xf numFmtId="0" fontId="1" fillId="26" borderId="18" applyNumberFormat="0" applyFont="0" applyAlignment="0" applyProtection="0">
      <alignment vertical="center"/>
    </xf>
    <xf numFmtId="0" fontId="1" fillId="26" borderId="18" applyNumberFormat="0" applyFont="0" applyAlignment="0" applyProtection="0">
      <alignment vertical="center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49" fillId="0" borderId="2" applyNumberFormat="0" applyFont="0" applyFill="0" applyBorder="0" applyProtection="0">
      <alignment horizontal="distributed" vertical="center"/>
    </xf>
    <xf numFmtId="194" fontId="38" fillId="0" borderId="0">
      <protection locked="0"/>
    </xf>
    <xf numFmtId="190" fontId="1" fillId="0" borderId="0">
      <protection locked="0"/>
    </xf>
    <xf numFmtId="9" fontId="1" fillId="0" borderId="0" applyFont="0" applyFill="0" applyBorder="0" applyAlignment="0" applyProtection="0">
      <alignment vertical="center"/>
    </xf>
    <xf numFmtId="234" fontId="33" fillId="0" borderId="0" applyFont="0" applyFill="0" applyBorder="0" applyProtection="0">
      <alignment horizontal="center" vertical="center"/>
    </xf>
    <xf numFmtId="235" fontId="33" fillId="0" borderId="0" applyFont="0" applyFill="0" applyBorder="0" applyProtection="0">
      <alignment horizontal="center" vertical="center"/>
    </xf>
    <xf numFmtId="9" fontId="50" fillId="16" borderId="0" applyFill="0" applyBorder="0" applyProtection="0">
      <alignment horizontal="right"/>
    </xf>
    <xf numFmtId="10" fontId="50" fillId="0" borderId="0" applyFill="0" applyBorder="0" applyProtection="0">
      <alignment horizontal="right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236" fontId="49" fillId="0" borderId="0" applyFont="0" applyFill="0" applyBorder="0" applyAlignment="0" applyProtection="0"/>
    <xf numFmtId="237" fontId="49" fillId="0" borderId="0" applyFont="0" applyFill="0" applyBorder="0" applyAlignment="0" applyProtection="0"/>
    <xf numFmtId="0" fontId="38" fillId="0" borderId="19"/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0" borderId="0"/>
    <xf numFmtId="0" fontId="55" fillId="0" borderId="0"/>
    <xf numFmtId="0" fontId="55" fillId="0" borderId="0"/>
    <xf numFmtId="0" fontId="1" fillId="0" borderId="0"/>
    <xf numFmtId="238" fontId="55" fillId="0" borderId="20" applyBorder="0"/>
    <xf numFmtId="0" fontId="34" fillId="0" borderId="0" applyNumberFormat="0" applyFont="0" applyFill="0" applyBorder="0" applyProtection="0">
      <alignment horizontal="centerContinuous" vertical="center"/>
    </xf>
    <xf numFmtId="236" fontId="49" fillId="0" borderId="0" applyNumberFormat="0" applyFont="0" applyFill="0" applyBorder="0" applyProtection="0">
      <alignment horizontal="centerContinuous" vertical="center"/>
    </xf>
    <xf numFmtId="177" fontId="40" fillId="0" borderId="21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8" borderId="22" applyNumberFormat="0" applyAlignment="0" applyProtection="0">
      <alignment vertical="center"/>
    </xf>
    <xf numFmtId="0" fontId="23" fillId="28" borderId="22" applyNumberFormat="0" applyAlignment="0" applyProtection="0">
      <alignment vertical="center"/>
    </xf>
    <xf numFmtId="3" fontId="84" fillId="0" borderId="0">
      <alignment vertical="center" wrapText="1"/>
    </xf>
    <xf numFmtId="3" fontId="85" fillId="0" borderId="0">
      <alignment vertical="center" wrapText="1"/>
    </xf>
    <xf numFmtId="3" fontId="38" fillId="0" borderId="0" applyFont="0" applyFill="0" applyBorder="0" applyAlignment="0" applyProtection="0"/>
    <xf numFmtId="239" fontId="33" fillId="0" borderId="0">
      <alignment vertical="center"/>
    </xf>
    <xf numFmtId="240" fontId="86" fillId="0" borderId="0">
      <alignment vertical="center"/>
    </xf>
    <xf numFmtId="182" fontId="39" fillId="0" borderId="0" applyFont="0" applyFill="0" applyBorder="0" applyAlignment="0" applyProtection="0">
      <alignment horizontal="centerContinuous" vertical="center"/>
    </xf>
    <xf numFmtId="189" fontId="3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11" fillId="0" borderId="0"/>
    <xf numFmtId="41" fontId="1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3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23"/>
    <xf numFmtId="0" fontId="24" fillId="0" borderId="24" applyNumberFormat="0" applyFill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241" fontId="42" fillId="0" borderId="2" applyBorder="0">
      <alignment vertical="center"/>
    </xf>
    <xf numFmtId="0" fontId="25" fillId="0" borderId="25" applyNumberFormat="0" applyFill="0" applyAlignment="0" applyProtection="0">
      <alignment vertical="center"/>
    </xf>
    <xf numFmtId="0" fontId="25" fillId="0" borderId="25" applyNumberFormat="0" applyFill="0" applyAlignment="0" applyProtection="0">
      <alignment vertical="center"/>
    </xf>
    <xf numFmtId="208" fontId="43" fillId="0" borderId="0" applyFont="0" applyFill="0" applyBorder="0" applyAlignment="0" applyProtection="0"/>
    <xf numFmtId="215" fontId="33" fillId="0" borderId="0" applyFont="0" applyFill="0" applyBorder="0" applyAlignment="0" applyProtection="0"/>
    <xf numFmtId="195" fontId="45" fillId="0" borderId="0" applyFont="0" applyFill="0" applyBorder="0" applyAlignment="0" applyProtection="0"/>
    <xf numFmtId="242" fontId="1" fillId="0" borderId="0" applyFont="0" applyFill="0" applyBorder="0" applyAlignment="0" applyProtection="0"/>
    <xf numFmtId="208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195" fontId="45" fillId="0" borderId="0" applyFont="0" applyFill="0" applyBorder="0" applyAlignment="0" applyProtection="0"/>
    <xf numFmtId="215" fontId="33" fillId="0" borderId="0" applyFont="0" applyFill="0" applyBorder="0" applyAlignment="0" applyProtection="0"/>
    <xf numFmtId="195" fontId="45" fillId="0" borderId="0" applyFont="0" applyFill="0" applyBorder="0" applyAlignment="0" applyProtection="0"/>
    <xf numFmtId="0" fontId="87" fillId="0" borderId="0">
      <alignment vertical="center"/>
    </xf>
    <xf numFmtId="0" fontId="55" fillId="0" borderId="0">
      <alignment horizontal="center" vertical="center"/>
    </xf>
    <xf numFmtId="49" fontId="50" fillId="0" borderId="4" applyNumberFormat="0" applyAlignment="0"/>
    <xf numFmtId="0" fontId="34" fillId="0" borderId="0" applyNumberFormat="0" applyFont="0" applyFill="0" applyBorder="0" applyProtection="0">
      <alignment vertical="center"/>
    </xf>
    <xf numFmtId="0" fontId="52" fillId="0" borderId="0"/>
    <xf numFmtId="0" fontId="26" fillId="7" borderId="13" applyNumberFormat="0" applyAlignment="0" applyProtection="0">
      <alignment vertical="center"/>
    </xf>
    <xf numFmtId="0" fontId="26" fillId="7" borderId="13" applyNumberFormat="0" applyAlignment="0" applyProtection="0">
      <alignment vertical="center"/>
    </xf>
    <xf numFmtId="4" fontId="51" fillId="0" borderId="0">
      <protection locked="0"/>
    </xf>
    <xf numFmtId="0" fontId="55" fillId="0" borderId="0"/>
    <xf numFmtId="4" fontId="51" fillId="0" borderId="0">
      <protection locked="0"/>
    </xf>
    <xf numFmtId="243" fontId="1" fillId="0" borderId="0">
      <protection locked="0"/>
    </xf>
    <xf numFmtId="244" fontId="42" fillId="0" borderId="0">
      <protection locked="0"/>
    </xf>
    <xf numFmtId="0" fontId="55" fillId="0" borderId="21" applyFill="0" applyBorder="0" applyProtection="0">
      <alignment horizontal="left" vertical="center"/>
    </xf>
    <xf numFmtId="0" fontId="11" fillId="0" borderId="0" applyNumberFormat="0" applyFont="0" applyBorder="0">
      <alignment vertical="center" shrinkToFit="1"/>
    </xf>
    <xf numFmtId="0" fontId="28" fillId="0" borderId="26" applyNumberFormat="0" applyFill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9" fillId="0" borderId="27" applyNumberFormat="0" applyFill="0" applyAlignment="0" applyProtection="0">
      <alignment vertical="center"/>
    </xf>
    <xf numFmtId="0" fontId="29" fillId="0" borderId="27" applyNumberFormat="0" applyFill="0" applyAlignment="0" applyProtection="0">
      <alignment vertical="center"/>
    </xf>
    <xf numFmtId="0" fontId="30" fillId="0" borderId="28" applyNumberFormat="0" applyFill="0" applyAlignment="0" applyProtection="0">
      <alignment vertical="center"/>
    </xf>
    <xf numFmtId="0" fontId="30" fillId="0" borderId="2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8" fillId="0" borderId="0"/>
    <xf numFmtId="41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32" fillId="25" borderId="29" applyNumberFormat="0" applyAlignment="0" applyProtection="0">
      <alignment vertical="center"/>
    </xf>
    <xf numFmtId="0" fontId="32" fillId="25" borderId="29" applyNumberFormat="0" applyAlignment="0" applyProtection="0">
      <alignment vertical="center"/>
    </xf>
    <xf numFmtId="190" fontId="1" fillId="0" borderId="0">
      <protection locked="0"/>
    </xf>
    <xf numFmtId="194" fontId="38" fillId="0" borderId="0">
      <protection locked="0"/>
    </xf>
    <xf numFmtId="190" fontId="1" fillId="0" borderId="0">
      <protection locked="0"/>
    </xf>
    <xf numFmtId="190" fontId="1" fillId="0" borderId="0">
      <protection locked="0"/>
    </xf>
    <xf numFmtId="190" fontId="33" fillId="0" borderId="0" applyFont="0" applyFill="0" applyBorder="0" applyProtection="0">
      <alignment vertical="center"/>
    </xf>
    <xf numFmtId="38" fontId="49" fillId="0" borderId="0" applyFont="0" applyFill="0" applyBorder="0" applyProtection="0">
      <alignment vertical="center"/>
    </xf>
    <xf numFmtId="194" fontId="38" fillId="0" borderId="0">
      <protection locked="0"/>
    </xf>
    <xf numFmtId="41" fontId="1" fillId="0" borderId="0" applyFont="0" applyFill="0" applyBorder="0" applyAlignment="0" applyProtection="0"/>
    <xf numFmtId="183" fontId="38" fillId="0" borderId="0" applyNumberFormat="0" applyFont="0" applyFill="0" applyBorder="0" applyProtection="0">
      <alignment vertical="center"/>
    </xf>
    <xf numFmtId="0" fontId="33" fillId="0" borderId="2"/>
    <xf numFmtId="180" fontId="38" fillId="16" borderId="0" applyFill="0" applyBorder="0" applyProtection="0">
      <alignment horizontal="right"/>
    </xf>
    <xf numFmtId="245" fontId="50" fillId="16" borderId="0" applyFill="0" applyBorder="0" applyProtection="0">
      <alignment horizontal="right"/>
    </xf>
    <xf numFmtId="38" fontId="49" fillId="0" borderId="0" applyFont="0" applyFill="0" applyBorder="0" applyAlignment="0" applyProtection="0">
      <alignment vertical="center"/>
    </xf>
    <xf numFmtId="246" fontId="49" fillId="0" borderId="0" applyFont="0" applyFill="0" applyBorder="0" applyAlignment="0" applyProtection="0">
      <alignment vertical="center"/>
    </xf>
    <xf numFmtId="247" fontId="49" fillId="0" borderId="0" applyFont="0" applyFill="0" applyBorder="0" applyAlignment="0" applyProtection="0">
      <alignment vertical="center"/>
    </xf>
    <xf numFmtId="40" fontId="38" fillId="0" borderId="3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248" fontId="88" fillId="0" borderId="2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8" fillId="0" borderId="0" applyFont="0" applyFill="0" applyBorder="0" applyAlignment="0" applyProtection="0"/>
    <xf numFmtId="190" fontId="1" fillId="0" borderId="0">
      <protection locked="0"/>
    </xf>
    <xf numFmtId="194" fontId="38" fillId="0" borderId="0">
      <protection locked="0"/>
    </xf>
    <xf numFmtId="190" fontId="1" fillId="0" borderId="0">
      <protection locked="0"/>
    </xf>
    <xf numFmtId="190" fontId="1" fillId="0" borderId="0">
      <protection locked="0"/>
    </xf>
    <xf numFmtId="228" fontId="56" fillId="0" borderId="0" applyFont="0" applyFill="0" applyBorder="0" applyAlignment="0" applyProtection="0"/>
    <xf numFmtId="211" fontId="38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8" fillId="0" borderId="0" applyFont="0" applyFill="0" applyBorder="0" applyAlignment="0" applyProtection="0"/>
    <xf numFmtId="249" fontId="56" fillId="0" borderId="0" applyFont="0" applyFill="0" applyBorder="0" applyAlignment="0" applyProtection="0"/>
    <xf numFmtId="250" fontId="38" fillId="0" borderId="0">
      <protection locked="0"/>
    </xf>
    <xf numFmtId="251" fontId="42" fillId="0" borderId="0">
      <protection locked="0"/>
    </xf>
    <xf numFmtId="190" fontId="1" fillId="0" borderId="0">
      <protection locked="0"/>
    </xf>
    <xf numFmtId="194" fontId="38" fillId="0" borderId="0">
      <protection locked="0"/>
    </xf>
    <xf numFmtId="190" fontId="1" fillId="0" borderId="0">
      <protection locked="0"/>
    </xf>
    <xf numFmtId="0" fontId="38" fillId="0" borderId="0">
      <alignment vertical="center"/>
    </xf>
    <xf numFmtId="0" fontId="1" fillId="0" borderId="0"/>
    <xf numFmtId="0" fontId="112" fillId="0" borderId="0">
      <alignment vertical="center"/>
    </xf>
    <xf numFmtId="0" fontId="38" fillId="0" borderId="0"/>
    <xf numFmtId="0" fontId="1" fillId="0" borderId="0">
      <alignment vertical="center"/>
    </xf>
    <xf numFmtId="0" fontId="7" fillId="0" borderId="0"/>
    <xf numFmtId="0" fontId="112" fillId="0" borderId="0">
      <alignment vertical="center"/>
    </xf>
    <xf numFmtId="0" fontId="45" fillId="0" borderId="0"/>
    <xf numFmtId="0" fontId="1" fillId="0" borderId="0">
      <alignment vertical="center"/>
    </xf>
    <xf numFmtId="0" fontId="38" fillId="0" borderId="0">
      <alignment vertical="center"/>
    </xf>
    <xf numFmtId="0" fontId="111" fillId="0" borderId="0"/>
    <xf numFmtId="0" fontId="33" fillId="0" borderId="0"/>
    <xf numFmtId="0" fontId="38" fillId="0" borderId="0"/>
    <xf numFmtId="0" fontId="1" fillId="0" borderId="0"/>
    <xf numFmtId="0" fontId="7" fillId="0" borderId="0"/>
    <xf numFmtId="0" fontId="4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/>
    <xf numFmtId="0" fontId="38" fillId="0" borderId="0">
      <alignment vertical="center"/>
    </xf>
    <xf numFmtId="0" fontId="1" fillId="0" borderId="0"/>
    <xf numFmtId="0" fontId="55" fillId="0" borderId="0"/>
    <xf numFmtId="0" fontId="7" fillId="0" borderId="0"/>
    <xf numFmtId="0" fontId="38" fillId="0" borderId="21">
      <alignment vertical="center" wrapText="1"/>
    </xf>
    <xf numFmtId="0" fontId="41" fillId="0" borderId="0" applyProtection="0"/>
    <xf numFmtId="0" fontId="38" fillId="0" borderId="0"/>
    <xf numFmtId="0" fontId="42" fillId="0" borderId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5" fontId="1" fillId="0" borderId="0" applyBorder="0"/>
    <xf numFmtId="0" fontId="51" fillId="0" borderId="7">
      <protection locked="0"/>
    </xf>
    <xf numFmtId="184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52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53" fontId="38" fillId="0" borderId="0">
      <protection locked="0"/>
    </xf>
    <xf numFmtId="254" fontId="42" fillId="0" borderId="0">
      <protection locked="0"/>
    </xf>
    <xf numFmtId="255" fontId="1" fillId="0" borderId="0">
      <protection locked="0"/>
    </xf>
    <xf numFmtId="256" fontId="42" fillId="0" borderId="0">
      <protection locked="0"/>
    </xf>
    <xf numFmtId="177" fontId="1" fillId="0" borderId="0">
      <alignment horizontal="center" vertical="center" wrapText="1"/>
    </xf>
  </cellStyleXfs>
  <cellXfs count="408">
    <xf numFmtId="0" fontId="0" fillId="0" borderId="0" xfId="0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0" borderId="0" xfId="0" applyFont="1" applyBorder="1" applyAlignment="1">
      <alignment vertical="center"/>
    </xf>
    <xf numFmtId="0" fontId="11" fillId="0" borderId="30" xfId="0" applyFont="1" applyFill="1" applyBorder="1" applyAlignment="1">
      <alignment horizontal="center" vertical="center" wrapText="1"/>
    </xf>
    <xf numFmtId="0" fontId="15" fillId="0" borderId="0" xfId="2216" applyNumberFormat="1" applyFont="1" applyAlignment="1">
      <alignment vertical="center"/>
    </xf>
    <xf numFmtId="0" fontId="3" fillId="29" borderId="0" xfId="0" applyFont="1" applyFill="1">
      <alignment vertical="center"/>
    </xf>
    <xf numFmtId="0" fontId="113" fillId="0" borderId="2" xfId="0" applyFont="1" applyFill="1" applyBorder="1" applyAlignment="1">
      <alignment horizontal="center" vertical="center" wrapText="1"/>
    </xf>
    <xf numFmtId="2" fontId="114" fillId="29" borderId="2" xfId="0" applyNumberFormat="1" applyFont="1" applyFill="1" applyBorder="1" applyAlignment="1">
      <alignment horizontal="center" vertical="center" wrapText="1"/>
    </xf>
    <xf numFmtId="189" fontId="114" fillId="29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5" fillId="29" borderId="0" xfId="0" applyFont="1" applyFill="1" applyBorder="1" applyAlignment="1">
      <alignment horizontal="center" vertical="center" wrapText="1"/>
    </xf>
    <xf numFmtId="2" fontId="4" fillId="29" borderId="2" xfId="0" applyNumberFormat="1" applyFont="1" applyFill="1" applyBorder="1" applyAlignment="1">
      <alignment horizontal="center" vertical="center" wrapText="1"/>
    </xf>
    <xf numFmtId="41" fontId="114" fillId="0" borderId="2" xfId="2046" applyFont="1" applyFill="1" applyBorder="1" applyAlignment="1">
      <alignment horizontal="center" vertical="center" wrapText="1"/>
    </xf>
    <xf numFmtId="0" fontId="114" fillId="0" borderId="2" xfId="2046" applyNumberFormat="1" applyFont="1" applyFill="1" applyBorder="1" applyAlignment="1">
      <alignment horizontal="center" vertical="center" wrapText="1"/>
    </xf>
    <xf numFmtId="0" fontId="114" fillId="0" borderId="2" xfId="2221" applyFont="1" applyFill="1" applyBorder="1" applyAlignment="1">
      <alignment horizontal="center" vertical="center" wrapText="1"/>
    </xf>
    <xf numFmtId="0" fontId="115" fillId="0" borderId="2" xfId="0" applyFont="1" applyBorder="1" applyAlignment="1">
      <alignment horizontal="center" vertical="center" wrapText="1"/>
    </xf>
    <xf numFmtId="3" fontId="116" fillId="0" borderId="2" xfId="0" applyNumberFormat="1" applyFont="1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116" fillId="0" borderId="2" xfId="0" applyFont="1" applyBorder="1" applyAlignment="1">
      <alignment horizontal="center" vertical="center" wrapText="1"/>
    </xf>
    <xf numFmtId="0" fontId="117" fillId="0" borderId="2" xfId="0" applyFont="1" applyBorder="1" applyAlignment="1">
      <alignment horizontal="center" vertical="center" wrapText="1"/>
    </xf>
    <xf numFmtId="0" fontId="114" fillId="29" borderId="31" xfId="222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41" fontId="0" fillId="30" borderId="2" xfId="0" applyNumberFormat="1" applyFill="1" applyBorder="1">
      <alignment vertical="center"/>
    </xf>
    <xf numFmtId="193" fontId="0" fillId="30" borderId="2" xfId="0" applyNumberFormat="1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right" vertical="center"/>
    </xf>
    <xf numFmtId="41" fontId="0" fillId="0" borderId="2" xfId="2046" applyFont="1" applyFill="1" applyBorder="1" applyAlignment="1">
      <alignment horizontal="center" vertical="center"/>
    </xf>
    <xf numFmtId="190" fontId="0" fillId="0" borderId="2" xfId="2046" applyNumberFormat="1" applyFont="1" applyFill="1" applyBorder="1" applyAlignment="1">
      <alignment horizontal="center" vertical="center"/>
    </xf>
    <xf numFmtId="41" fontId="13" fillId="0" borderId="2" xfId="2046" applyFont="1" applyFill="1" applyBorder="1" applyAlignment="1">
      <alignment horizontal="center" vertical="center"/>
    </xf>
    <xf numFmtId="41" fontId="114" fillId="0" borderId="32" xfId="2046" applyFont="1" applyFill="1" applyBorder="1" applyAlignment="1">
      <alignment horizontal="center" vertical="center" wrapText="1"/>
    </xf>
    <xf numFmtId="41" fontId="114" fillId="0" borderId="20" xfId="2046" applyFont="1" applyFill="1" applyBorder="1" applyAlignment="1">
      <alignment horizontal="center" vertical="center" wrapText="1"/>
    </xf>
    <xf numFmtId="0" fontId="5" fillId="29" borderId="0" xfId="0" applyFont="1" applyFill="1" applyBorder="1" applyAlignment="1">
      <alignment horizontal="left" vertical="center" wrapText="1"/>
    </xf>
    <xf numFmtId="182" fontId="114" fillId="29" borderId="2" xfId="0" applyNumberFormat="1" applyFont="1" applyFill="1" applyBorder="1" applyAlignment="1">
      <alignment horizontal="center" vertical="center" wrapText="1"/>
    </xf>
    <xf numFmtId="181" fontId="114" fillId="29" borderId="31" xfId="0" applyNumberFormat="1" applyFont="1" applyFill="1" applyBorder="1" applyAlignment="1">
      <alignment horizontal="left" vertical="center" wrapText="1"/>
    </xf>
    <xf numFmtId="2" fontId="5" fillId="29" borderId="0" xfId="0" applyNumberFormat="1" applyFont="1" applyFill="1" applyBorder="1" applyAlignment="1">
      <alignment horizontal="center" vertical="center" wrapText="1"/>
    </xf>
    <xf numFmtId="0" fontId="114" fillId="29" borderId="2" xfId="0" quotePrefix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0" fontId="114" fillId="29" borderId="2" xfId="0" applyFont="1" applyFill="1" applyBorder="1" applyAlignment="1">
      <alignment horizontal="left" vertical="center" wrapText="1"/>
    </xf>
    <xf numFmtId="0" fontId="114" fillId="0" borderId="2" xfId="0" applyFont="1" applyFill="1" applyBorder="1" applyAlignment="1">
      <alignment horizontal="left" vertical="center" wrapText="1"/>
    </xf>
    <xf numFmtId="0" fontId="4" fillId="29" borderId="2" xfId="0" applyFont="1" applyFill="1" applyBorder="1" applyAlignment="1">
      <alignment horizontal="center" vertical="center" wrapText="1"/>
    </xf>
    <xf numFmtId="3" fontId="4" fillId="29" borderId="2" xfId="0" applyNumberFormat="1" applyFont="1" applyFill="1" applyBorder="1" applyAlignment="1">
      <alignment horizontal="center" vertical="center" wrapText="1"/>
    </xf>
    <xf numFmtId="0" fontId="114" fillId="29" borderId="2" xfId="0" applyFont="1" applyFill="1" applyBorder="1" applyAlignment="1">
      <alignment horizontal="center" vertical="center" wrapText="1"/>
    </xf>
    <xf numFmtId="0" fontId="4" fillId="29" borderId="20" xfId="0" applyFont="1" applyFill="1" applyBorder="1" applyAlignment="1">
      <alignment horizontal="center" vertical="center" wrapText="1"/>
    </xf>
    <xf numFmtId="3" fontId="4" fillId="29" borderId="20" xfId="0" applyNumberFormat="1" applyFont="1" applyFill="1" applyBorder="1" applyAlignment="1">
      <alignment horizontal="center" vertical="center" wrapText="1"/>
    </xf>
    <xf numFmtId="192" fontId="5" fillId="29" borderId="0" xfId="0" applyNumberFormat="1" applyFont="1" applyFill="1" applyBorder="1" applyAlignment="1">
      <alignment horizontal="center" vertical="center" wrapText="1"/>
    </xf>
    <xf numFmtId="0" fontId="5" fillId="29" borderId="2" xfId="0" applyFont="1" applyFill="1" applyBorder="1" applyAlignment="1">
      <alignment horizontal="center" vertical="center" wrapText="1"/>
    </xf>
    <xf numFmtId="0" fontId="118" fillId="0" borderId="0" xfId="0" applyFont="1" applyFill="1" applyBorder="1" applyAlignment="1">
      <alignment horizontal="center" vertical="center" wrapText="1"/>
    </xf>
    <xf numFmtId="195" fontId="4" fillId="29" borderId="20" xfId="2046" quotePrefix="1" applyNumberFormat="1" applyFont="1" applyFill="1" applyBorder="1" applyAlignment="1">
      <alignment horizontal="center" vertical="center" wrapText="1"/>
    </xf>
    <xf numFmtId="195" fontId="5" fillId="0" borderId="0" xfId="0" applyNumberFormat="1" applyFont="1" applyFill="1" applyBorder="1" applyAlignment="1">
      <alignment horizontal="center" vertical="center" wrapText="1"/>
    </xf>
    <xf numFmtId="182" fontId="35" fillId="29" borderId="2" xfId="0" applyNumberFormat="1" applyFont="1" applyFill="1" applyBorder="1" applyAlignment="1">
      <alignment horizontal="center" vertical="center" wrapText="1"/>
    </xf>
    <xf numFmtId="41" fontId="114" fillId="29" borderId="2" xfId="2046" applyFont="1" applyFill="1" applyBorder="1" applyAlignment="1">
      <alignment horizontal="center" vertical="center" wrapText="1"/>
    </xf>
    <xf numFmtId="0" fontId="93" fillId="0" borderId="0" xfId="0" applyFont="1" applyBorder="1" applyAlignment="1">
      <alignment vertical="center"/>
    </xf>
    <xf numFmtId="0" fontId="93" fillId="0" borderId="0" xfId="0" applyFont="1" applyBorder="1" applyAlignment="1">
      <alignment horizontal="center" vertical="center"/>
    </xf>
    <xf numFmtId="0" fontId="94" fillId="0" borderId="0" xfId="0" applyFont="1">
      <alignment vertical="center"/>
    </xf>
    <xf numFmtId="176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176" fontId="3" fillId="29" borderId="2" xfId="0" applyNumberFormat="1" applyFont="1" applyFill="1" applyBorder="1" applyAlignment="1">
      <alignment horizontal="right" vertical="center" wrapText="1"/>
    </xf>
    <xf numFmtId="0" fontId="94" fillId="0" borderId="2" xfId="0" applyFont="1" applyFill="1" applyBorder="1" applyAlignment="1">
      <alignment horizontal="center" vertical="center"/>
    </xf>
    <xf numFmtId="0" fontId="94" fillId="0" borderId="2" xfId="0" applyFont="1" applyFill="1" applyBorder="1" applyAlignment="1">
      <alignment horizontal="left" vertical="center" wrapText="1"/>
    </xf>
    <xf numFmtId="0" fontId="94" fillId="0" borderId="2" xfId="0" applyFont="1" applyFill="1" applyBorder="1" applyAlignment="1">
      <alignment horizontal="center" vertical="center" wrapText="1"/>
    </xf>
    <xf numFmtId="178" fontId="94" fillId="0" borderId="2" xfId="0" applyNumberFormat="1" applyFont="1" applyFill="1" applyBorder="1" applyAlignment="1">
      <alignment horizontal="center" vertical="center" wrapText="1"/>
    </xf>
    <xf numFmtId="176" fontId="94" fillId="0" borderId="2" xfId="0" applyNumberFormat="1" applyFont="1" applyFill="1" applyBorder="1" applyAlignment="1">
      <alignment horizontal="right" vertical="center" wrapText="1"/>
    </xf>
    <xf numFmtId="176" fontId="94" fillId="0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95" fillId="0" borderId="2" xfId="0" applyFont="1" applyFill="1" applyBorder="1" applyAlignment="1">
      <alignment horizontal="center" vertical="center" wrapText="1"/>
    </xf>
    <xf numFmtId="178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right" vertical="center"/>
    </xf>
    <xf numFmtId="0" fontId="3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0" fontId="96" fillId="29" borderId="0" xfId="2216" applyNumberFormat="1" applyFont="1" applyFill="1" applyAlignment="1">
      <alignment vertical="center"/>
    </xf>
    <xf numFmtId="0" fontId="3" fillId="29" borderId="0" xfId="0" applyFont="1" applyFill="1" applyBorder="1">
      <alignment vertical="center"/>
    </xf>
    <xf numFmtId="0" fontId="94" fillId="29" borderId="0" xfId="0" applyFont="1" applyFill="1" applyBorder="1">
      <alignment vertical="center"/>
    </xf>
    <xf numFmtId="0" fontId="3" fillId="29" borderId="0" xfId="0" applyFont="1" applyFill="1" applyBorder="1" applyAlignment="1">
      <alignment horizontal="center" vertical="center"/>
    </xf>
    <xf numFmtId="0" fontId="96" fillId="0" borderId="0" xfId="2216" applyNumberFormat="1" applyFont="1" applyAlignment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97" fillId="29" borderId="0" xfId="0" applyFont="1" applyFill="1" applyBorder="1" applyAlignment="1">
      <alignment vertical="center"/>
    </xf>
    <xf numFmtId="0" fontId="119" fillId="29" borderId="2" xfId="0" applyFont="1" applyFill="1" applyBorder="1" applyAlignment="1">
      <alignment horizontal="center" vertical="center"/>
    </xf>
    <xf numFmtId="0" fontId="119" fillId="29" borderId="2" xfId="0" applyFont="1" applyFill="1" applyBorder="1">
      <alignment vertical="center"/>
    </xf>
    <xf numFmtId="182" fontId="119" fillId="29" borderId="2" xfId="0" applyNumberFormat="1" applyFont="1" applyFill="1" applyBorder="1" applyAlignment="1">
      <alignment horizontal="center" vertical="center"/>
    </xf>
    <xf numFmtId="2" fontId="119" fillId="29" borderId="2" xfId="0" applyNumberFormat="1" applyFont="1" applyFill="1" applyBorder="1" applyAlignment="1">
      <alignment horizontal="center" vertical="center"/>
    </xf>
    <xf numFmtId="3" fontId="102" fillId="0" borderId="2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3" fontId="103" fillId="0" borderId="2" xfId="0" applyNumberFormat="1" applyFont="1" applyBorder="1" applyAlignment="1">
      <alignment horizontal="center" vertical="center"/>
    </xf>
    <xf numFmtId="3" fontId="120" fillId="0" borderId="2" xfId="0" applyNumberFormat="1" applyFont="1" applyBorder="1" applyAlignment="1">
      <alignment horizontal="center" vertical="center"/>
    </xf>
    <xf numFmtId="3" fontId="120" fillId="0" borderId="0" xfId="0" applyNumberFormat="1" applyFont="1" applyBorder="1" applyAlignment="1">
      <alignment horizontal="center" vertical="center"/>
    </xf>
    <xf numFmtId="0" fontId="121" fillId="0" borderId="0" xfId="0" applyFont="1">
      <alignment vertical="center"/>
    </xf>
    <xf numFmtId="0" fontId="35" fillId="0" borderId="0" xfId="0" applyFont="1">
      <alignment vertical="center"/>
    </xf>
    <xf numFmtId="0" fontId="98" fillId="0" borderId="0" xfId="2229" applyFont="1"/>
    <xf numFmtId="0" fontId="4" fillId="0" borderId="0" xfId="2229" applyFont="1"/>
    <xf numFmtId="0" fontId="35" fillId="0" borderId="0" xfId="2219" applyFont="1" applyAlignment="1">
      <alignment horizontal="left" vertical="center"/>
    </xf>
    <xf numFmtId="0" fontId="35" fillId="0" borderId="0" xfId="2237" applyFont="1" applyBorder="1" applyAlignment="1">
      <alignment vertical="center"/>
    </xf>
    <xf numFmtId="0" fontId="35" fillId="29" borderId="0" xfId="0" applyFont="1" applyFill="1" applyBorder="1">
      <alignment vertical="center"/>
    </xf>
    <xf numFmtId="41" fontId="3" fillId="0" borderId="0" xfId="2046" applyFont="1">
      <alignment vertical="center"/>
    </xf>
    <xf numFmtId="0" fontId="94" fillId="29" borderId="2" xfId="0" applyFont="1" applyFill="1" applyBorder="1" applyAlignment="1">
      <alignment horizontal="left" vertical="center" wrapText="1"/>
    </xf>
    <xf numFmtId="178" fontId="94" fillId="29" borderId="2" xfId="0" applyNumberFormat="1" applyFont="1" applyFill="1" applyBorder="1" applyAlignment="1">
      <alignment horizontal="center" vertical="center"/>
    </xf>
    <xf numFmtId="176" fontId="94" fillId="29" borderId="2" xfId="0" applyNumberFormat="1" applyFont="1" applyFill="1" applyBorder="1" applyAlignment="1">
      <alignment horizontal="right" vertical="center" wrapText="1"/>
    </xf>
    <xf numFmtId="0" fontId="94" fillId="29" borderId="2" xfId="0" applyFont="1" applyFill="1" applyBorder="1" applyAlignment="1">
      <alignment vertical="center"/>
    </xf>
    <xf numFmtId="176" fontId="94" fillId="29" borderId="2" xfId="0" applyNumberFormat="1" applyFont="1" applyFill="1" applyBorder="1" applyAlignment="1">
      <alignment horizontal="right" vertical="center"/>
    </xf>
    <xf numFmtId="258" fontId="3" fillId="0" borderId="2" xfId="0" applyNumberFormat="1" applyFont="1" applyBorder="1" applyAlignment="1">
      <alignment horizontal="center" vertical="center"/>
    </xf>
    <xf numFmtId="0" fontId="106" fillId="0" borderId="0" xfId="0" applyFont="1" applyAlignment="1"/>
    <xf numFmtId="0" fontId="35" fillId="29" borderId="33" xfId="0" applyFont="1" applyFill="1" applyBorder="1" applyAlignment="1">
      <alignment horizontal="center" vertical="center"/>
    </xf>
    <xf numFmtId="2" fontId="35" fillId="29" borderId="33" xfId="0" applyNumberFormat="1" applyFont="1" applyFill="1" applyBorder="1" applyAlignment="1">
      <alignment horizontal="center" vertical="center"/>
    </xf>
    <xf numFmtId="0" fontId="108" fillId="29" borderId="0" xfId="0" applyFont="1" applyFill="1" applyBorder="1">
      <alignment vertical="center"/>
    </xf>
    <xf numFmtId="3" fontId="35" fillId="29" borderId="33" xfId="0" applyNumberFormat="1" applyFont="1" applyFill="1" applyBorder="1" applyAlignment="1">
      <alignment horizontal="center" vertical="center"/>
    </xf>
    <xf numFmtId="2" fontId="35" fillId="29" borderId="2" xfId="0" applyNumberFormat="1" applyFont="1" applyFill="1" applyBorder="1" applyAlignment="1">
      <alignment horizontal="center" vertical="center"/>
    </xf>
    <xf numFmtId="0" fontId="123" fillId="0" borderId="0" xfId="0" applyFont="1">
      <alignment vertical="center"/>
    </xf>
    <xf numFmtId="185" fontId="124" fillId="0" borderId="0" xfId="0" applyNumberFormat="1" applyFont="1" applyBorder="1" applyAlignment="1">
      <alignment horizontal="right" vertical="center" wrapText="1"/>
    </xf>
    <xf numFmtId="2" fontId="108" fillId="29" borderId="2" xfId="0" applyNumberFormat="1" applyFont="1" applyFill="1" applyBorder="1" applyAlignment="1">
      <alignment horizontal="center" vertical="center"/>
    </xf>
    <xf numFmtId="189" fontId="4" fillId="29" borderId="0" xfId="0" applyNumberFormat="1" applyFont="1" applyFill="1" applyBorder="1" applyAlignment="1">
      <alignment horizontal="center" vertical="center" wrapText="1"/>
    </xf>
    <xf numFmtId="189" fontId="114" fillId="30" borderId="2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3" fontId="125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79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right" vertical="center" wrapText="1"/>
    </xf>
    <xf numFmtId="176" fontId="3" fillId="0" borderId="2" xfId="0" applyNumberFormat="1" applyFont="1" applyFill="1" applyBorder="1" applyAlignment="1">
      <alignment vertical="center" wrapText="1"/>
    </xf>
    <xf numFmtId="177" fontId="3" fillId="0" borderId="2" xfId="0" applyNumberFormat="1" applyFont="1" applyFill="1" applyBorder="1" applyAlignment="1">
      <alignment horizontal="right" vertical="center" wrapText="1"/>
    </xf>
    <xf numFmtId="177" fontId="3" fillId="29" borderId="2" xfId="0" applyNumberFormat="1" applyFont="1" applyFill="1" applyBorder="1" applyAlignment="1">
      <alignment horizontal="right" vertical="center" wrapText="1"/>
    </xf>
    <xf numFmtId="180" fontId="122" fillId="29" borderId="20" xfId="0" applyNumberFormat="1" applyFont="1" applyFill="1" applyBorder="1" applyAlignment="1">
      <alignment horizontal="center" vertical="center" wrapText="1"/>
    </xf>
    <xf numFmtId="180" fontId="122" fillId="29" borderId="2" xfId="0" applyNumberFormat="1" applyFont="1" applyFill="1" applyBorder="1" applyAlignment="1">
      <alignment horizontal="center" vertical="center" wrapText="1"/>
    </xf>
    <xf numFmtId="180" fontId="122" fillId="0" borderId="2" xfId="0" applyNumberFormat="1" applyFont="1" applyFill="1" applyBorder="1" applyAlignment="1">
      <alignment horizontal="center" vertical="center" wrapText="1"/>
    </xf>
    <xf numFmtId="0" fontId="104" fillId="0" borderId="0" xfId="2216" applyNumberFormat="1" applyFont="1" applyFill="1" applyAlignment="1">
      <alignment vertical="center"/>
    </xf>
    <xf numFmtId="0" fontId="105" fillId="0" borderId="0" xfId="2216" applyNumberFormat="1" applyFont="1" applyFill="1" applyAlignment="1">
      <alignment vertical="center"/>
    </xf>
    <xf numFmtId="0" fontId="3" fillId="0" borderId="0" xfId="2216" applyNumberFormat="1" applyFont="1" applyFill="1" applyAlignment="1">
      <alignment vertical="center"/>
    </xf>
    <xf numFmtId="0" fontId="94" fillId="0" borderId="0" xfId="2216" applyNumberFormat="1" applyFont="1" applyFill="1" applyAlignment="1">
      <alignment vertical="center"/>
    </xf>
    <xf numFmtId="0" fontId="3" fillId="0" borderId="0" xfId="2216" applyNumberFormat="1" applyFont="1" applyFill="1" applyAlignment="1">
      <alignment vertical="top" wrapText="1"/>
    </xf>
    <xf numFmtId="0" fontId="105" fillId="0" borderId="0" xfId="2216" applyNumberFormat="1" applyFont="1" applyFill="1" applyAlignment="1">
      <alignment vertical="top"/>
    </xf>
    <xf numFmtId="0" fontId="3" fillId="0" borderId="0" xfId="2216" applyNumberFormat="1" applyFont="1" applyFill="1" applyAlignment="1">
      <alignment horizontal="center" vertical="center"/>
    </xf>
    <xf numFmtId="0" fontId="3" fillId="0" borderId="0" xfId="2216" applyNumberFormat="1" applyFont="1" applyFill="1" applyAlignment="1">
      <alignment vertical="top"/>
    </xf>
    <xf numFmtId="0" fontId="3" fillId="0" borderId="0" xfId="2216" applyNumberFormat="1" applyFont="1" applyFill="1" applyAlignment="1">
      <alignment horizontal="left" vertical="center"/>
    </xf>
    <xf numFmtId="177" fontId="3" fillId="0" borderId="0" xfId="2216" applyNumberFormat="1" applyFont="1" applyFill="1" applyAlignment="1">
      <alignment horizontal="center" vertical="center"/>
    </xf>
    <xf numFmtId="0" fontId="3" fillId="0" borderId="0" xfId="2216" applyFont="1" applyFill="1" applyBorder="1" applyAlignment="1">
      <alignment vertical="center"/>
    </xf>
    <xf numFmtId="177" fontId="3" fillId="0" borderId="0" xfId="2216" applyNumberFormat="1" applyFont="1" applyFill="1" applyAlignment="1">
      <alignment vertical="center"/>
    </xf>
    <xf numFmtId="3" fontId="3" fillId="0" borderId="0" xfId="2216" applyNumberFormat="1" applyFont="1" applyFill="1" applyAlignment="1">
      <alignment horizontal="left" vertical="center"/>
    </xf>
    <xf numFmtId="3" fontId="3" fillId="0" borderId="0" xfId="2216" applyNumberFormat="1" applyFont="1" applyFill="1" applyAlignment="1">
      <alignment vertical="center"/>
    </xf>
    <xf numFmtId="0" fontId="3" fillId="0" borderId="0" xfId="2216" quotePrefix="1" applyNumberFormat="1" applyFont="1" applyFill="1" applyAlignment="1">
      <alignment vertical="center"/>
    </xf>
    <xf numFmtId="177" fontId="94" fillId="0" borderId="0" xfId="2216" applyNumberFormat="1" applyFont="1" applyFill="1" applyAlignment="1">
      <alignment vertical="center"/>
    </xf>
    <xf numFmtId="177" fontId="94" fillId="0" borderId="0" xfId="2216" applyNumberFormat="1" applyFont="1" applyFill="1" applyAlignment="1">
      <alignment horizontal="center" vertical="center"/>
    </xf>
    <xf numFmtId="0" fontId="94" fillId="0" borderId="0" xfId="2216" quotePrefix="1" applyFont="1" applyFill="1" applyBorder="1" applyAlignment="1">
      <alignment horizontal="right" vertical="center"/>
    </xf>
    <xf numFmtId="0" fontId="94" fillId="0" borderId="0" xfId="2216" quotePrefix="1" applyFont="1" applyFill="1" applyBorder="1" applyAlignment="1">
      <alignment vertical="center"/>
    </xf>
    <xf numFmtId="0" fontId="94" fillId="0" borderId="0" xfId="2216" applyFont="1" applyFill="1" applyBorder="1" applyAlignment="1">
      <alignment vertical="center"/>
    </xf>
    <xf numFmtId="0" fontId="3" fillId="0" borderId="0" xfId="2216" applyFont="1" applyFill="1" applyBorder="1" applyAlignment="1">
      <alignment horizontal="right" vertical="center"/>
    </xf>
    <xf numFmtId="3" fontId="3" fillId="0" borderId="0" xfId="2216" applyNumberFormat="1" applyFont="1" applyFill="1" applyBorder="1" applyAlignment="1">
      <alignment horizontal="center" vertical="center"/>
    </xf>
    <xf numFmtId="187" fontId="3" fillId="0" borderId="0" xfId="2048" applyNumberFormat="1" applyFont="1" applyFill="1" applyBorder="1" applyAlignment="1">
      <alignment horizontal="center" vertical="center"/>
    </xf>
    <xf numFmtId="186" fontId="100" fillId="0" borderId="0" xfId="2216" applyNumberFormat="1" applyFont="1" applyFill="1" applyAlignment="1">
      <alignment vertical="center"/>
    </xf>
    <xf numFmtId="0" fontId="101" fillId="0" borderId="0" xfId="2216" applyNumberFormat="1" applyFont="1" applyFill="1" applyAlignment="1">
      <alignment vertical="center"/>
    </xf>
    <xf numFmtId="0" fontId="114" fillId="29" borderId="32" xfId="0" applyFont="1" applyFill="1" applyBorder="1" applyAlignment="1">
      <alignment horizontal="center" vertical="center" wrapText="1"/>
    </xf>
    <xf numFmtId="0" fontId="126" fillId="31" borderId="36" xfId="0" applyFont="1" applyFill="1" applyBorder="1" applyAlignment="1">
      <alignment horizontal="center" vertical="center" wrapText="1"/>
    </xf>
    <xf numFmtId="3" fontId="126" fillId="0" borderId="37" xfId="0" applyNumberFormat="1" applyFont="1" applyBorder="1" applyAlignment="1">
      <alignment horizontal="right" vertical="center" wrapText="1"/>
    </xf>
    <xf numFmtId="259" fontId="126" fillId="0" borderId="2" xfId="0" applyNumberFormat="1" applyFont="1" applyFill="1" applyBorder="1" applyAlignment="1">
      <alignment horizontal="right" vertical="center" wrapText="1"/>
    </xf>
    <xf numFmtId="0" fontId="126" fillId="32" borderId="38" xfId="0" applyFont="1" applyFill="1" applyBorder="1" applyAlignment="1">
      <alignment horizontal="center" vertical="center" wrapText="1"/>
    </xf>
    <xf numFmtId="0" fontId="126" fillId="32" borderId="39" xfId="0" applyFont="1" applyFill="1" applyBorder="1" applyAlignment="1">
      <alignment horizontal="center" vertical="center" wrapText="1"/>
    </xf>
    <xf numFmtId="0" fontId="126" fillId="33" borderId="40" xfId="0" applyFont="1" applyFill="1" applyBorder="1" applyAlignment="1">
      <alignment horizontal="center" vertical="center" wrapText="1"/>
    </xf>
    <xf numFmtId="41" fontId="3" fillId="0" borderId="0" xfId="2046" applyFont="1" applyFill="1" applyAlignment="1">
      <alignment vertical="center"/>
    </xf>
    <xf numFmtId="192" fontId="94" fillId="29" borderId="0" xfId="0" applyNumberFormat="1" applyFont="1" applyFill="1" applyBorder="1">
      <alignment vertical="center"/>
    </xf>
    <xf numFmtId="0" fontId="127" fillId="0" borderId="0" xfId="2220" applyFont="1"/>
    <xf numFmtId="0" fontId="110" fillId="0" borderId="0" xfId="2220" applyFont="1" applyAlignment="1">
      <alignment horizontal="left"/>
    </xf>
    <xf numFmtId="0" fontId="110" fillId="0" borderId="0" xfId="2220" applyFont="1"/>
    <xf numFmtId="10" fontId="110" fillId="0" borderId="0" xfId="2220" applyNumberFormat="1" applyFont="1"/>
    <xf numFmtId="257" fontId="110" fillId="0" borderId="0" xfId="2220" applyNumberFormat="1" applyFont="1"/>
    <xf numFmtId="0" fontId="110" fillId="0" borderId="0" xfId="2220" applyFont="1" applyAlignment="1">
      <alignment horizontal="center"/>
    </xf>
    <xf numFmtId="9" fontId="108" fillId="29" borderId="0" xfId="1997" applyFont="1" applyFill="1" applyBorder="1">
      <alignment vertical="center"/>
    </xf>
    <xf numFmtId="3" fontId="3" fillId="0" borderId="0" xfId="0" applyNumberFormat="1" applyFont="1">
      <alignment vertical="center"/>
    </xf>
    <xf numFmtId="2" fontId="114" fillId="0" borderId="2" xfId="0" applyNumberFormat="1" applyFont="1" applyFill="1" applyBorder="1" applyAlignment="1">
      <alignment horizontal="center" vertical="center" wrapText="1"/>
    </xf>
    <xf numFmtId="0" fontId="5" fillId="29" borderId="2" xfId="0" applyFont="1" applyFill="1" applyBorder="1" applyAlignment="1">
      <alignment horizontal="center" vertical="center" wrapText="1"/>
    </xf>
    <xf numFmtId="0" fontId="35" fillId="0" borderId="0" xfId="2053" applyNumberFormat="1" applyFont="1"/>
    <xf numFmtId="0" fontId="108" fillId="0" borderId="0" xfId="2053" applyNumberFormat="1" applyFont="1" applyFill="1" applyBorder="1" applyAlignment="1">
      <alignment horizontal="centerContinuous" vertical="center"/>
    </xf>
    <xf numFmtId="0" fontId="130" fillId="0" borderId="0" xfId="2053" applyNumberFormat="1" applyFont="1" applyBorder="1" applyAlignment="1">
      <alignment horizontal="centerContinuous"/>
    </xf>
    <xf numFmtId="0" fontId="94" fillId="0" borderId="0" xfId="2053" quotePrefix="1" applyNumberFormat="1" applyFont="1" applyBorder="1" applyAlignment="1">
      <alignment horizontal="left" vertical="center"/>
    </xf>
    <xf numFmtId="0" fontId="35" fillId="0" borderId="0" xfId="2053" applyNumberFormat="1" applyFont="1" applyFill="1" applyBorder="1" applyAlignment="1">
      <alignment horizontal="left" vertical="center"/>
    </xf>
    <xf numFmtId="0" fontId="35" fillId="0" borderId="0" xfId="2053" applyNumberFormat="1" applyFont="1" applyBorder="1" applyAlignment="1">
      <alignment horizontal="left" vertical="center"/>
    </xf>
    <xf numFmtId="0" fontId="35" fillId="0" borderId="0" xfId="2053" applyNumberFormat="1" applyFont="1" applyFill="1" applyBorder="1" applyAlignment="1">
      <alignment horizontal="center" vertical="center"/>
    </xf>
    <xf numFmtId="0" fontId="35" fillId="0" borderId="0" xfId="2053" applyNumberFormat="1" applyFont="1" applyFill="1" applyBorder="1" applyAlignment="1">
      <alignment horizontal="centerContinuous" vertical="center"/>
    </xf>
    <xf numFmtId="0" fontId="35" fillId="0" borderId="0" xfId="2053" applyNumberFormat="1" applyFont="1" applyBorder="1" applyAlignment="1">
      <alignment horizontal="center" vertical="center" wrapText="1"/>
    </xf>
    <xf numFmtId="0" fontId="35" fillId="0" borderId="0" xfId="2053" applyNumberFormat="1" applyFont="1" applyBorder="1" applyAlignment="1">
      <alignment vertical="center"/>
    </xf>
    <xf numFmtId="0" fontId="35" fillId="0" borderId="0" xfId="2053" applyNumberFormat="1" applyFont="1" applyAlignment="1">
      <alignment vertical="center"/>
    </xf>
    <xf numFmtId="0" fontId="94" fillId="0" borderId="0" xfId="2053" applyNumberFormat="1" applyFont="1" applyBorder="1" applyAlignment="1">
      <alignment horizontal="left" vertical="center"/>
    </xf>
    <xf numFmtId="0" fontId="35" fillId="0" borderId="0" xfId="2053" quotePrefix="1" applyNumberFormat="1" applyFont="1" applyFill="1" applyBorder="1" applyAlignment="1">
      <alignment horizontal="left" vertical="center"/>
    </xf>
    <xf numFmtId="0" fontId="35" fillId="0" borderId="0" xfId="2053" applyNumberFormat="1" applyFont="1" applyFill="1" applyBorder="1"/>
    <xf numFmtId="0" fontId="131" fillId="0" borderId="0" xfId="2053" applyNumberFormat="1" applyFont="1" applyFill="1" applyBorder="1" applyAlignment="1">
      <alignment horizontal="center" vertical="center"/>
    </xf>
    <xf numFmtId="0" fontId="131" fillId="0" borderId="0" xfId="2053" applyNumberFormat="1" applyFont="1" applyBorder="1" applyAlignment="1">
      <alignment horizontal="center" vertical="center"/>
    </xf>
    <xf numFmtId="260" fontId="131" fillId="0" borderId="0" xfId="2053" applyNumberFormat="1" applyFont="1" applyFill="1" applyBorder="1" applyAlignment="1">
      <alignment horizontal="center" vertical="center"/>
    </xf>
    <xf numFmtId="183" fontId="131" fillId="0" borderId="0" xfId="2053" applyFont="1" applyFill="1" applyBorder="1" applyAlignment="1">
      <alignment horizontal="center" vertical="center"/>
    </xf>
    <xf numFmtId="0" fontId="35" fillId="0" borderId="0" xfId="2053" applyNumberFormat="1" applyFont="1" applyBorder="1" applyAlignment="1">
      <alignment horizontal="centerContinuous" vertical="center"/>
    </xf>
    <xf numFmtId="261" fontId="35" fillId="0" borderId="0" xfId="2053" applyNumberFormat="1" applyFont="1"/>
    <xf numFmtId="261" fontId="35" fillId="0" borderId="0" xfId="2053" applyNumberFormat="1" applyFont="1" applyFill="1" applyBorder="1" applyAlignment="1">
      <alignment horizontal="center" vertical="center"/>
    </xf>
    <xf numFmtId="0" fontId="35" fillId="0" borderId="0" xfId="2053" applyNumberFormat="1" applyFont="1" applyBorder="1" applyAlignment="1">
      <alignment horizontal="center" vertical="center"/>
    </xf>
    <xf numFmtId="0" fontId="35" fillId="0" borderId="0" xfId="2053" applyNumberFormat="1" applyFont="1" applyBorder="1"/>
    <xf numFmtId="0" fontId="35" fillId="0" borderId="34" xfId="2053" applyNumberFormat="1" applyFont="1" applyBorder="1" applyAlignment="1">
      <alignment horizontal="center" vertical="center" wrapText="1"/>
    </xf>
    <xf numFmtId="262" fontId="35" fillId="0" borderId="20" xfId="2053" applyNumberFormat="1" applyFont="1" applyFill="1" applyBorder="1" applyAlignment="1">
      <alignment horizontal="center" vertical="center"/>
    </xf>
    <xf numFmtId="261" fontId="35" fillId="0" borderId="2" xfId="2053" applyNumberFormat="1" applyFont="1" applyFill="1" applyBorder="1" applyAlignment="1" applyProtection="1">
      <alignment horizontal="center" vertical="center"/>
      <protection locked="0"/>
    </xf>
    <xf numFmtId="0" fontId="133" fillId="0" borderId="0" xfId="2053" applyNumberFormat="1" applyFont="1" applyAlignment="1">
      <alignment vertical="center"/>
    </xf>
    <xf numFmtId="0" fontId="131" fillId="0" borderId="0" xfId="2053" applyNumberFormat="1" applyFont="1" applyBorder="1" applyAlignment="1">
      <alignment horizontal="left" vertical="center" shrinkToFit="1"/>
    </xf>
    <xf numFmtId="261" fontId="131" fillId="0" borderId="0" xfId="2053" applyNumberFormat="1" applyFont="1" applyFill="1" applyBorder="1" applyAlignment="1">
      <alignment horizontal="left" vertical="center"/>
    </xf>
    <xf numFmtId="183" fontId="131" fillId="0" borderId="0" xfId="2053" applyFont="1" applyFill="1" applyBorder="1" applyAlignment="1">
      <alignment horizontal="center" vertical="center" shrinkToFit="1"/>
    </xf>
    <xf numFmtId="262" fontId="131" fillId="0" borderId="0" xfId="2053" applyNumberFormat="1" applyFont="1" applyFill="1" applyBorder="1" applyAlignment="1">
      <alignment horizontal="center" vertical="center"/>
    </xf>
    <xf numFmtId="262" fontId="131" fillId="0" borderId="0" xfId="2053" applyNumberFormat="1" applyFont="1" applyBorder="1" applyAlignment="1" applyProtection="1">
      <alignment horizontal="center" vertical="center"/>
      <protection locked="0"/>
    </xf>
    <xf numFmtId="262" fontId="35" fillId="0" borderId="0" xfId="2053" applyNumberFormat="1" applyFont="1" applyBorder="1" applyAlignment="1" applyProtection="1">
      <alignment horizontal="center" vertical="center"/>
      <protection locked="0"/>
    </xf>
    <xf numFmtId="261" fontId="35" fillId="0" borderId="0" xfId="2053" applyNumberFormat="1" applyFont="1" applyBorder="1" applyAlignment="1" applyProtection="1">
      <alignment horizontal="center" vertical="center"/>
      <protection locked="0"/>
    </xf>
    <xf numFmtId="183" fontId="35" fillId="0" borderId="0" xfId="2053" applyFont="1" applyFill="1" applyBorder="1" applyAlignment="1">
      <alignment horizontal="center" vertical="center"/>
    </xf>
    <xf numFmtId="262" fontId="35" fillId="0" borderId="0" xfId="2053" applyNumberFormat="1" applyFont="1" applyFill="1" applyBorder="1" applyAlignment="1" applyProtection="1">
      <alignment horizontal="center" vertical="center"/>
      <protection locked="0"/>
    </xf>
    <xf numFmtId="261" fontId="35" fillId="0" borderId="0" xfId="2053" applyNumberFormat="1" applyFont="1" applyFill="1" applyBorder="1" applyAlignment="1" applyProtection="1">
      <alignment horizontal="center" vertical="center"/>
      <protection locked="0"/>
    </xf>
    <xf numFmtId="0" fontId="35" fillId="30" borderId="34" xfId="2053" applyNumberFormat="1" applyFont="1" applyFill="1" applyBorder="1" applyAlignment="1">
      <alignment horizontal="center" vertical="center"/>
    </xf>
    <xf numFmtId="0" fontId="35" fillId="30" borderId="2" xfId="2053" applyNumberFormat="1" applyFont="1" applyFill="1" applyBorder="1" applyAlignment="1">
      <alignment horizontal="center" vertical="center"/>
    </xf>
    <xf numFmtId="263" fontId="131" fillId="0" borderId="34" xfId="2229" applyNumberFormat="1" applyFont="1" applyBorder="1" applyAlignment="1">
      <alignment horizontal="center" vertical="center"/>
    </xf>
    <xf numFmtId="264" fontId="131" fillId="0" borderId="9" xfId="2053" applyNumberFormat="1" applyFont="1" applyBorder="1" applyAlignment="1">
      <alignment horizontal="center" vertical="center"/>
    </xf>
    <xf numFmtId="263" fontId="131" fillId="0" borderId="9" xfId="2229" applyNumberFormat="1" applyFont="1" applyBorder="1" applyAlignment="1">
      <alignment horizontal="center" vertical="center"/>
    </xf>
    <xf numFmtId="183" fontId="131" fillId="0" borderId="9" xfId="2053" applyFont="1" applyBorder="1" applyAlignment="1">
      <alignment horizontal="center" vertical="center"/>
    </xf>
    <xf numFmtId="265" fontId="131" fillId="0" borderId="9" xfId="2229" applyNumberFormat="1" applyFont="1" applyBorder="1" applyAlignment="1">
      <alignment horizontal="center" vertical="center" shrinkToFit="1"/>
    </xf>
    <xf numFmtId="260" fontId="131" fillId="0" borderId="9" xfId="2229" applyNumberFormat="1" applyFont="1" applyBorder="1" applyAlignment="1">
      <alignment horizontal="center" vertical="center"/>
    </xf>
    <xf numFmtId="260" fontId="131" fillId="0" borderId="9" xfId="2229" applyNumberFormat="1" applyFont="1" applyBorder="1" applyAlignment="1">
      <alignment horizontal="center" vertical="center" shrinkToFit="1"/>
    </xf>
    <xf numFmtId="263" fontId="131" fillId="0" borderId="31" xfId="2229" applyNumberFormat="1" applyFont="1" applyBorder="1" applyAlignment="1">
      <alignment horizontal="center" vertical="center"/>
    </xf>
    <xf numFmtId="262" fontId="35" fillId="0" borderId="2" xfId="2053" applyNumberFormat="1" applyFont="1" applyBorder="1" applyAlignment="1">
      <alignment horizontal="center" vertical="center"/>
    </xf>
    <xf numFmtId="261" fontId="35" fillId="0" borderId="2" xfId="2053" applyNumberFormat="1" applyFont="1" applyBorder="1" applyAlignment="1">
      <alignment horizontal="center" vertical="center"/>
    </xf>
    <xf numFmtId="0" fontId="35" fillId="0" borderId="2" xfId="2053" applyNumberFormat="1" applyFont="1" applyBorder="1" applyAlignment="1">
      <alignment horizontal="center" vertical="center" wrapText="1"/>
    </xf>
    <xf numFmtId="261" fontId="35" fillId="0" borderId="31" xfId="2053" applyNumberFormat="1" applyFont="1" applyBorder="1" applyAlignment="1">
      <alignment horizontal="center" vertical="center"/>
    </xf>
    <xf numFmtId="261" fontId="35" fillId="0" borderId="0" xfId="2053" applyNumberFormat="1" applyFont="1" applyBorder="1" applyAlignment="1">
      <alignment horizontal="center" vertical="center"/>
    </xf>
    <xf numFmtId="266" fontId="35" fillId="0" borderId="2" xfId="2053" applyNumberFormat="1" applyFont="1" applyBorder="1" applyAlignment="1">
      <alignment horizontal="center" vertical="center"/>
    </xf>
    <xf numFmtId="266" fontId="35" fillId="0" borderId="0" xfId="2053" applyNumberFormat="1" applyFont="1"/>
    <xf numFmtId="0" fontId="94" fillId="0" borderId="0" xfId="2229" applyFont="1" applyAlignment="1">
      <alignment horizontal="left" vertical="center"/>
    </xf>
    <xf numFmtId="0" fontId="35" fillId="0" borderId="0" xfId="2229" applyFont="1" applyAlignment="1">
      <alignment horizontal="center" vertical="center"/>
    </xf>
    <xf numFmtId="0" fontId="35" fillId="0" borderId="0" xfId="2229" applyFont="1"/>
    <xf numFmtId="0" fontId="35" fillId="0" borderId="0" xfId="2229" quotePrefix="1" applyFont="1" applyAlignment="1">
      <alignment horizontal="left" vertical="center"/>
    </xf>
    <xf numFmtId="0" fontId="35" fillId="0" borderId="0" xfId="2229" applyFont="1" applyAlignment="1">
      <alignment horizontal="left" vertical="center"/>
    </xf>
    <xf numFmtId="0" fontId="35" fillId="0" borderId="0" xfId="2229" applyFont="1" applyAlignment="1">
      <alignment vertical="center"/>
    </xf>
    <xf numFmtId="0" fontId="35" fillId="0" borderId="0" xfId="2229" applyFont="1" applyAlignment="1">
      <alignment horizontal="centerContinuous" vertical="center"/>
    </xf>
    <xf numFmtId="0" fontId="35" fillId="0" borderId="0" xfId="2229" applyFont="1" applyAlignment="1" applyProtection="1">
      <alignment horizontal="left" vertical="center"/>
      <protection locked="0"/>
    </xf>
    <xf numFmtId="183" fontId="35" fillId="0" borderId="0" xfId="2053" applyFont="1" applyBorder="1" applyAlignment="1">
      <alignment horizontal="center" vertical="center"/>
    </xf>
    <xf numFmtId="0" fontId="35" fillId="0" borderId="0" xfId="2053" applyNumberFormat="1" applyFont="1" applyAlignment="1">
      <alignment horizontal="center"/>
    </xf>
    <xf numFmtId="195" fontId="4" fillId="0" borderId="20" xfId="2046" quotePrefix="1" applyNumberFormat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horizontal="center" vertical="center" wrapText="1"/>
    </xf>
    <xf numFmtId="0" fontId="114" fillId="0" borderId="2" xfId="0" applyFont="1" applyFill="1" applyBorder="1" applyAlignment="1">
      <alignment horizontal="center" vertical="center" wrapText="1"/>
    </xf>
    <xf numFmtId="189" fontId="114" fillId="0" borderId="2" xfId="0" applyNumberFormat="1" applyFont="1" applyFill="1" applyBorder="1" applyAlignment="1">
      <alignment horizontal="center" vertical="center" wrapText="1"/>
    </xf>
    <xf numFmtId="181" fontId="114" fillId="0" borderId="2" xfId="0" applyNumberFormat="1" applyFont="1" applyFill="1" applyBorder="1" applyAlignment="1">
      <alignment horizontal="left" vertical="center" wrapText="1"/>
    </xf>
    <xf numFmtId="195" fontId="4" fillId="29" borderId="2" xfId="2046" quotePrefix="1" applyNumberFormat="1" applyFont="1" applyFill="1" applyBorder="1" applyAlignment="1">
      <alignment horizontal="center" vertical="center" wrapText="1"/>
    </xf>
    <xf numFmtId="189" fontId="4" fillId="29" borderId="2" xfId="0" applyNumberFormat="1" applyFont="1" applyFill="1" applyBorder="1" applyAlignment="1">
      <alignment horizontal="center" vertical="center" wrapText="1"/>
    </xf>
    <xf numFmtId="267" fontId="5" fillId="0" borderId="0" xfId="0" applyNumberFormat="1" applyFont="1" applyFill="1" applyBorder="1" applyAlignment="1">
      <alignment horizontal="center" vertical="center" wrapText="1"/>
    </xf>
    <xf numFmtId="268" fontId="5" fillId="0" borderId="0" xfId="2046" applyNumberFormat="1" applyFont="1" applyFill="1" applyBorder="1" applyAlignment="1">
      <alignment horizontal="center" vertical="center" wrapText="1"/>
    </xf>
    <xf numFmtId="43" fontId="3" fillId="0" borderId="0" xfId="0" applyNumberFormat="1" applyFont="1">
      <alignment vertical="center"/>
    </xf>
    <xf numFmtId="3" fontId="94" fillId="0" borderId="2" xfId="0" applyNumberFormat="1" applyFont="1" applyBorder="1" applyAlignment="1">
      <alignment horizontal="center" vertical="center"/>
    </xf>
    <xf numFmtId="0" fontId="94" fillId="29" borderId="2" xfId="0" applyFont="1" applyFill="1" applyBorder="1" applyAlignment="1">
      <alignment horizontal="center" vertical="center"/>
    </xf>
    <xf numFmtId="0" fontId="136" fillId="0" borderId="30" xfId="0" applyFont="1" applyBorder="1" applyAlignment="1">
      <alignment vertical="center"/>
    </xf>
    <xf numFmtId="0" fontId="136" fillId="0" borderId="30" xfId="0" applyFont="1" applyBorder="1" applyAlignment="1">
      <alignment horizontal="justify" vertical="center"/>
    </xf>
    <xf numFmtId="0" fontId="137" fillId="0" borderId="30" xfId="0" applyFont="1" applyBorder="1" applyAlignment="1">
      <alignment horizontal="right" vertical="center" wrapText="1"/>
    </xf>
    <xf numFmtId="0" fontId="137" fillId="0" borderId="30" xfId="0" applyFont="1" applyBorder="1" applyAlignment="1">
      <alignment horizontal="center" vertical="center" wrapText="1"/>
    </xf>
    <xf numFmtId="0" fontId="136" fillId="0" borderId="30" xfId="0" applyFont="1" applyBorder="1" applyAlignment="1">
      <alignment horizontal="justify" vertical="center" wrapText="1"/>
    </xf>
    <xf numFmtId="0" fontId="136" fillId="0" borderId="30" xfId="0" applyFont="1" applyBorder="1" applyAlignment="1">
      <alignment horizontal="center" vertical="center" wrapText="1"/>
    </xf>
    <xf numFmtId="185" fontId="136" fillId="0" borderId="30" xfId="0" applyNumberFormat="1" applyFont="1" applyBorder="1" applyAlignment="1">
      <alignment horizontal="right" vertical="center" wrapText="1"/>
    </xf>
    <xf numFmtId="185" fontId="136" fillId="0" borderId="30" xfId="0" applyNumberFormat="1" applyFont="1" applyBorder="1" applyAlignment="1">
      <alignment horizontal="justify" vertical="center" wrapText="1"/>
    </xf>
    <xf numFmtId="3" fontId="136" fillId="0" borderId="30" xfId="0" applyNumberFormat="1" applyFont="1" applyBorder="1" applyAlignment="1">
      <alignment horizontal="center" vertical="center" wrapText="1"/>
    </xf>
    <xf numFmtId="0" fontId="137" fillId="0" borderId="30" xfId="0" applyFont="1" applyBorder="1" applyAlignment="1">
      <alignment horizontal="justify" vertical="center" wrapText="1"/>
    </xf>
    <xf numFmtId="2" fontId="137" fillId="0" borderId="30" xfId="0" applyNumberFormat="1" applyFont="1" applyFill="1" applyBorder="1" applyAlignment="1">
      <alignment horizontal="center" vertical="center" wrapText="1"/>
    </xf>
    <xf numFmtId="185" fontId="137" fillId="0" borderId="30" xfId="0" applyNumberFormat="1" applyFont="1" applyBorder="1" applyAlignment="1">
      <alignment horizontal="right" vertical="center" wrapText="1"/>
    </xf>
    <xf numFmtId="185" fontId="137" fillId="0" borderId="30" xfId="0" applyNumberFormat="1" applyFont="1" applyBorder="1" applyAlignment="1">
      <alignment horizontal="justify" vertical="center" wrapText="1"/>
    </xf>
    <xf numFmtId="3" fontId="137" fillId="0" borderId="30" xfId="0" applyNumberFormat="1" applyFont="1" applyBorder="1" applyAlignment="1">
      <alignment horizontal="center" vertical="center" wrapText="1"/>
    </xf>
    <xf numFmtId="185" fontId="136" fillId="0" borderId="30" xfId="0" quotePrefix="1" applyNumberFormat="1" applyFont="1" applyBorder="1" applyAlignment="1">
      <alignment horizontal="right" vertical="center" wrapText="1"/>
    </xf>
    <xf numFmtId="0" fontId="136" fillId="29" borderId="30" xfId="0" applyFont="1" applyFill="1" applyBorder="1" applyAlignment="1">
      <alignment horizontal="justify" vertical="center" wrapText="1"/>
    </xf>
    <xf numFmtId="185" fontId="136" fillId="29" borderId="30" xfId="0" applyNumberFormat="1" applyFont="1" applyFill="1" applyBorder="1" applyAlignment="1">
      <alignment horizontal="right" vertical="center" wrapText="1"/>
    </xf>
    <xf numFmtId="185" fontId="136" fillId="29" borderId="30" xfId="0" applyNumberFormat="1" applyFont="1" applyFill="1" applyBorder="1" applyAlignment="1">
      <alignment horizontal="justify" vertical="center" wrapText="1"/>
    </xf>
    <xf numFmtId="3" fontId="137" fillId="29" borderId="30" xfId="0" applyNumberFormat="1" applyFont="1" applyFill="1" applyBorder="1" applyAlignment="1">
      <alignment horizontal="center" vertical="center" wrapText="1"/>
    </xf>
    <xf numFmtId="0" fontId="137" fillId="29" borderId="30" xfId="0" applyFont="1" applyFill="1" applyBorder="1" applyAlignment="1">
      <alignment horizontal="left" vertical="center" wrapText="1"/>
    </xf>
    <xf numFmtId="185" fontId="137" fillId="29" borderId="30" xfId="0" applyNumberFormat="1" applyFont="1" applyFill="1" applyBorder="1" applyAlignment="1">
      <alignment horizontal="right" vertical="center" wrapText="1"/>
    </xf>
    <xf numFmtId="185" fontId="137" fillId="29" borderId="30" xfId="0" applyNumberFormat="1" applyFont="1" applyFill="1" applyBorder="1" applyAlignment="1">
      <alignment horizontal="justify" vertical="center" wrapText="1"/>
    </xf>
    <xf numFmtId="0" fontId="137" fillId="29" borderId="30" xfId="0" applyFont="1" applyFill="1" applyBorder="1" applyAlignment="1">
      <alignment horizontal="justify" vertical="center" wrapText="1"/>
    </xf>
    <xf numFmtId="0" fontId="138" fillId="29" borderId="30" xfId="0" applyFont="1" applyFill="1" applyBorder="1" applyAlignment="1">
      <alignment horizontal="justify" vertical="center" wrapText="1"/>
    </xf>
    <xf numFmtId="0" fontId="138" fillId="0" borderId="30" xfId="0" applyFont="1" applyBorder="1" applyAlignment="1">
      <alignment horizontal="center" vertical="center" wrapText="1"/>
    </xf>
    <xf numFmtId="185" fontId="139" fillId="29" borderId="30" xfId="0" applyNumberFormat="1" applyFont="1" applyFill="1" applyBorder="1" applyAlignment="1">
      <alignment horizontal="right" vertical="center" wrapText="1"/>
    </xf>
    <xf numFmtId="0" fontId="96" fillId="29" borderId="30" xfId="0" applyFont="1" applyFill="1" applyBorder="1" applyAlignment="1">
      <alignment horizontal="justify" vertical="center" wrapText="1"/>
    </xf>
    <xf numFmtId="0" fontId="139" fillId="0" borderId="30" xfId="0" applyFont="1" applyBorder="1" applyAlignment="1">
      <alignment horizontal="justify" vertical="center" wrapText="1"/>
    </xf>
    <xf numFmtId="0" fontId="139" fillId="0" borderId="30" xfId="0" applyFont="1" applyBorder="1" applyAlignment="1">
      <alignment horizontal="center" vertical="center" wrapText="1"/>
    </xf>
    <xf numFmtId="185" fontId="139" fillId="0" borderId="30" xfId="0" applyNumberFormat="1" applyFont="1" applyBorder="1" applyAlignment="1">
      <alignment horizontal="right" vertical="center" wrapText="1"/>
    </xf>
    <xf numFmtId="185" fontId="139" fillId="0" borderId="30" xfId="0" applyNumberFormat="1" applyFont="1" applyBorder="1" applyAlignment="1">
      <alignment horizontal="justify" vertical="center" wrapText="1"/>
    </xf>
    <xf numFmtId="3" fontId="103" fillId="0" borderId="30" xfId="0" applyNumberFormat="1" applyFont="1" applyBorder="1" applyAlignment="1">
      <alignment horizontal="center" vertical="center" wrapText="1"/>
    </xf>
    <xf numFmtId="3" fontId="141" fillId="0" borderId="30" xfId="0" applyNumberFormat="1" applyFont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35" fillId="30" borderId="2" xfId="2053" applyNumberFormat="1" applyFont="1" applyFill="1" applyBorder="1" applyAlignment="1">
      <alignment horizontal="center" vertical="center" wrapText="1" shrinkToFit="1"/>
    </xf>
    <xf numFmtId="3" fontId="37" fillId="0" borderId="2" xfId="0" applyNumberFormat="1" applyFont="1" applyBorder="1" applyAlignment="1">
      <alignment horizontal="center" vertical="center"/>
    </xf>
    <xf numFmtId="3" fontId="144" fillId="0" borderId="2" xfId="0" applyNumberFormat="1" applyFont="1" applyBorder="1" applyAlignment="1">
      <alignment horizontal="center" vertical="center"/>
    </xf>
    <xf numFmtId="3" fontId="144" fillId="0" borderId="2" xfId="0" applyNumberFormat="1" applyFont="1" applyBorder="1" applyAlignment="1">
      <alignment horizontal="left" vertical="center"/>
    </xf>
    <xf numFmtId="3" fontId="144" fillId="0" borderId="2" xfId="0" applyNumberFormat="1" applyFont="1" applyBorder="1" applyAlignment="1">
      <alignment horizontal="right" vertical="center"/>
    </xf>
    <xf numFmtId="3" fontId="144" fillId="0" borderId="2" xfId="0" applyNumberFormat="1" applyFont="1" applyBorder="1">
      <alignment vertical="center"/>
    </xf>
    <xf numFmtId="3" fontId="145" fillId="0" borderId="2" xfId="0" applyNumberFormat="1" applyFont="1" applyBorder="1" applyAlignment="1">
      <alignment horizontal="center" vertical="center"/>
    </xf>
    <xf numFmtId="0" fontId="96" fillId="0" borderId="30" xfId="0" applyFont="1" applyBorder="1" applyAlignment="1">
      <alignment horizontal="center" vertical="center" wrapText="1"/>
    </xf>
    <xf numFmtId="185" fontId="146" fillId="29" borderId="30" xfId="0" applyNumberFormat="1" applyFont="1" applyFill="1" applyBorder="1" applyAlignment="1">
      <alignment horizontal="right" vertical="center" wrapText="1"/>
    </xf>
    <xf numFmtId="3" fontId="102" fillId="0" borderId="30" xfId="0" applyNumberFormat="1" applyFont="1" applyBorder="1" applyAlignment="1">
      <alignment horizontal="center" vertical="center" wrapText="1"/>
    </xf>
    <xf numFmtId="0" fontId="94" fillId="29" borderId="0" xfId="0" applyFont="1" applyFill="1">
      <alignment vertical="center"/>
    </xf>
    <xf numFmtId="0" fontId="11" fillId="0" borderId="3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3" fontId="94" fillId="0" borderId="2" xfId="0" applyNumberFormat="1" applyFont="1" applyBorder="1" applyAlignment="1">
      <alignment horizontal="center" vertical="center"/>
    </xf>
    <xf numFmtId="0" fontId="142" fillId="0" borderId="0" xfId="0" applyFont="1" applyBorder="1" applyAlignment="1">
      <alignment horizontal="center" vertical="center"/>
    </xf>
    <xf numFmtId="3" fontId="3" fillId="0" borderId="0" xfId="2216" applyNumberFormat="1" applyFont="1" applyFill="1" applyAlignment="1">
      <alignment horizontal="left" vertical="center"/>
    </xf>
    <xf numFmtId="3" fontId="3" fillId="0" borderId="0" xfId="2216" applyNumberFormat="1" applyFont="1" applyFill="1" applyAlignment="1">
      <alignment horizontal="center" vertical="center"/>
    </xf>
    <xf numFmtId="3" fontId="94" fillId="0" borderId="0" xfId="2216" applyNumberFormat="1" applyFont="1" applyFill="1" applyAlignment="1">
      <alignment horizontal="left" vertical="center"/>
    </xf>
    <xf numFmtId="3" fontId="94" fillId="0" borderId="0" xfId="2216" applyNumberFormat="1" applyFont="1" applyFill="1" applyAlignment="1">
      <alignment horizontal="center" vertical="center"/>
    </xf>
    <xf numFmtId="0" fontId="3" fillId="0" borderId="0" xfId="2216" applyFont="1" applyFill="1" applyBorder="1" applyAlignment="1">
      <alignment horizontal="left" vertical="center"/>
    </xf>
    <xf numFmtId="0" fontId="3" fillId="0" borderId="0" xfId="2216" applyNumberFormat="1" applyFont="1" applyFill="1" applyAlignment="1">
      <alignment horizontal="center" vertical="center"/>
    </xf>
    <xf numFmtId="177" fontId="3" fillId="0" borderId="0" xfId="2216" applyNumberFormat="1" applyFont="1" applyFill="1" applyAlignment="1">
      <alignment horizontal="center" vertical="center"/>
    </xf>
    <xf numFmtId="41" fontId="3" fillId="0" borderId="0" xfId="2046" applyFont="1" applyFill="1" applyAlignment="1">
      <alignment horizontal="center" vertical="center"/>
    </xf>
    <xf numFmtId="0" fontId="3" fillId="0" borderId="0" xfId="2216" applyNumberFormat="1" applyFont="1" applyFill="1" applyAlignment="1">
      <alignment horizontal="left" vertical="center"/>
    </xf>
    <xf numFmtId="0" fontId="94" fillId="29" borderId="2" xfId="0" applyFont="1" applyFill="1" applyBorder="1" applyAlignment="1">
      <alignment horizontal="center" vertical="center"/>
    </xf>
    <xf numFmtId="0" fontId="5" fillId="29" borderId="2" xfId="0" applyFont="1" applyFill="1" applyBorder="1" applyAlignment="1">
      <alignment horizontal="center" vertical="center" wrapText="1"/>
    </xf>
    <xf numFmtId="0" fontId="114" fillId="29" borderId="2" xfId="0" applyFont="1" applyFill="1" applyBorder="1" applyAlignment="1">
      <alignment horizontal="center" vertical="center" wrapText="1"/>
    </xf>
    <xf numFmtId="0" fontId="129" fillId="0" borderId="0" xfId="0" applyFont="1" applyAlignment="1">
      <alignment horizontal="left" vertical="center"/>
    </xf>
    <xf numFmtId="0" fontId="128" fillId="0" borderId="34" xfId="0" applyFont="1" applyFill="1" applyBorder="1" applyAlignment="1">
      <alignment horizontal="center" vertical="center" wrapText="1"/>
    </xf>
    <xf numFmtId="0" fontId="128" fillId="0" borderId="9" xfId="0" applyFont="1" applyFill="1" applyBorder="1" applyAlignment="1">
      <alignment horizontal="center" vertical="center" wrapText="1"/>
    </xf>
    <xf numFmtId="0" fontId="128" fillId="0" borderId="31" xfId="0" applyFont="1" applyFill="1" applyBorder="1" applyAlignment="1">
      <alignment horizontal="center" vertical="center" wrapText="1"/>
    </xf>
    <xf numFmtId="0" fontId="5" fillId="30" borderId="2" xfId="0" applyFont="1" applyFill="1" applyBorder="1" applyAlignment="1">
      <alignment horizontal="center" vertical="center" wrapText="1"/>
    </xf>
    <xf numFmtId="0" fontId="12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4" fillId="29" borderId="32" xfId="0" applyFont="1" applyFill="1" applyBorder="1" applyAlignment="1">
      <alignment horizontal="center" vertical="center" wrapText="1"/>
    </xf>
    <xf numFmtId="0" fontId="114" fillId="29" borderId="35" xfId="0" applyFont="1" applyFill="1" applyBorder="1" applyAlignment="1">
      <alignment horizontal="center" vertical="center" wrapText="1"/>
    </xf>
    <xf numFmtId="0" fontId="114" fillId="29" borderId="20" xfId="0" applyFont="1" applyFill="1" applyBorder="1" applyAlignment="1">
      <alignment horizontal="center" vertical="center" wrapText="1"/>
    </xf>
    <xf numFmtId="0" fontId="119" fillId="29" borderId="2" xfId="0" applyFont="1" applyFill="1" applyBorder="1" applyAlignment="1">
      <alignment horizontal="center" vertical="center"/>
    </xf>
    <xf numFmtId="0" fontId="5" fillId="29" borderId="32" xfId="0" applyFont="1" applyFill="1" applyBorder="1" applyAlignment="1">
      <alignment horizontal="center" vertical="center" wrapText="1"/>
    </xf>
    <xf numFmtId="0" fontId="5" fillId="29" borderId="35" xfId="0" applyFont="1" applyFill="1" applyBorder="1" applyAlignment="1">
      <alignment horizontal="center" vertical="center" wrapText="1"/>
    </xf>
    <xf numFmtId="0" fontId="121" fillId="29" borderId="32" xfId="0" applyFont="1" applyFill="1" applyBorder="1" applyAlignment="1">
      <alignment horizontal="center" vertical="center" wrapText="1"/>
    </xf>
    <xf numFmtId="0" fontId="121" fillId="29" borderId="35" xfId="0" applyFont="1" applyFill="1" applyBorder="1" applyAlignment="1">
      <alignment horizontal="center" vertical="center" wrapText="1"/>
    </xf>
    <xf numFmtId="0" fontId="0" fillId="30" borderId="34" xfId="0" applyFill="1" applyBorder="1" applyAlignment="1">
      <alignment horizontal="center" vertical="center"/>
    </xf>
    <xf numFmtId="0" fontId="0" fillId="30" borderId="9" xfId="0" applyFill="1" applyBorder="1" applyAlignment="1">
      <alignment horizontal="center" vertical="center"/>
    </xf>
    <xf numFmtId="0" fontId="0" fillId="30" borderId="31" xfId="0" applyFill="1" applyBorder="1" applyAlignment="1">
      <alignment horizontal="center" vertical="center"/>
    </xf>
    <xf numFmtId="41" fontId="114" fillId="0" borderId="32" xfId="2046" applyFont="1" applyFill="1" applyBorder="1" applyAlignment="1">
      <alignment horizontal="center" vertical="center" wrapText="1"/>
    </xf>
    <xf numFmtId="41" fontId="114" fillId="0" borderId="35" xfId="2046" applyFont="1" applyFill="1" applyBorder="1" applyAlignment="1">
      <alignment horizontal="center" vertical="center" wrapText="1"/>
    </xf>
    <xf numFmtId="41" fontId="114" fillId="0" borderId="20" xfId="2046" applyFont="1" applyFill="1" applyBorder="1" applyAlignment="1">
      <alignment horizontal="center" vertical="center" wrapText="1"/>
    </xf>
    <xf numFmtId="0" fontId="114" fillId="0" borderId="2" xfId="2221" applyFont="1" applyFill="1" applyBorder="1" applyAlignment="1">
      <alignment horizontal="center" vertical="center" wrapText="1"/>
    </xf>
    <xf numFmtId="0" fontId="114" fillId="0" borderId="32" xfId="2221" applyFont="1" applyFill="1" applyBorder="1" applyAlignment="1">
      <alignment horizontal="center" vertical="center" wrapText="1"/>
    </xf>
    <xf numFmtId="0" fontId="114" fillId="0" borderId="35" xfId="2221" applyFont="1" applyFill="1" applyBorder="1" applyAlignment="1">
      <alignment horizontal="center" vertical="center" wrapText="1"/>
    </xf>
    <xf numFmtId="0" fontId="114" fillId="0" borderId="20" xfId="2221" applyFont="1" applyFill="1" applyBorder="1" applyAlignment="1">
      <alignment horizontal="center" vertical="center" wrapText="1"/>
    </xf>
    <xf numFmtId="262" fontId="131" fillId="0" borderId="33" xfId="2053" applyNumberFormat="1" applyFont="1" applyBorder="1" applyAlignment="1" applyProtection="1">
      <alignment horizontal="center" vertical="center"/>
      <protection locked="0"/>
    </xf>
    <xf numFmtId="262" fontId="35" fillId="0" borderId="34" xfId="2053" applyNumberFormat="1" applyFont="1" applyFill="1" applyBorder="1" applyAlignment="1" applyProtection="1">
      <alignment horizontal="center" vertical="center"/>
      <protection locked="0"/>
    </xf>
    <xf numFmtId="262" fontId="35" fillId="0" borderId="31" xfId="2053" applyNumberFormat="1" applyFont="1" applyFill="1" applyBorder="1" applyAlignment="1" applyProtection="1">
      <alignment horizontal="center" vertical="center"/>
      <protection locked="0"/>
    </xf>
    <xf numFmtId="261" fontId="35" fillId="0" borderId="34" xfId="2053" applyNumberFormat="1" applyFont="1" applyFill="1" applyBorder="1" applyAlignment="1" applyProtection="1">
      <alignment horizontal="center" vertical="center"/>
      <protection locked="0"/>
    </xf>
    <xf numFmtId="261" fontId="35" fillId="0" borderId="31" xfId="2053" applyNumberFormat="1" applyFont="1" applyFill="1" applyBorder="1" applyAlignment="1" applyProtection="1">
      <alignment horizontal="center" vertical="center"/>
      <protection locked="0"/>
    </xf>
    <xf numFmtId="183" fontId="35" fillId="0" borderId="34" xfId="2053" applyFont="1" applyFill="1" applyBorder="1" applyAlignment="1">
      <alignment horizontal="center" vertical="center"/>
    </xf>
    <xf numFmtId="183" fontId="35" fillId="0" borderId="31" xfId="2053" applyFont="1" applyFill="1" applyBorder="1" applyAlignment="1">
      <alignment horizontal="center" vertical="center"/>
    </xf>
    <xf numFmtId="262" fontId="35" fillId="0" borderId="34" xfId="2053" applyNumberFormat="1" applyFont="1" applyBorder="1" applyAlignment="1" applyProtection="1">
      <alignment horizontal="center" vertical="center"/>
      <protection locked="0"/>
    </xf>
    <xf numFmtId="262" fontId="35" fillId="0" borderId="31" xfId="2053" applyNumberFormat="1" applyFont="1" applyBorder="1" applyAlignment="1" applyProtection="1">
      <alignment horizontal="center" vertical="center"/>
      <protection locked="0"/>
    </xf>
    <xf numFmtId="183" fontId="35" fillId="0" borderId="34" xfId="2053" applyFont="1" applyFill="1" applyBorder="1" applyAlignment="1">
      <alignment horizontal="center" vertical="center" shrinkToFit="1"/>
    </xf>
    <xf numFmtId="183" fontId="35" fillId="0" borderId="31" xfId="2053" applyFont="1" applyFill="1" applyBorder="1" applyAlignment="1">
      <alignment horizontal="center" vertical="center" shrinkToFit="1"/>
    </xf>
    <xf numFmtId="0" fontId="35" fillId="30" borderId="34" xfId="2053" applyNumberFormat="1" applyFont="1" applyFill="1" applyBorder="1" applyAlignment="1">
      <alignment horizontal="center" vertical="center"/>
    </xf>
    <xf numFmtId="0" fontId="35" fillId="30" borderId="9" xfId="2053" applyNumberFormat="1" applyFont="1" applyFill="1" applyBorder="1" applyAlignment="1">
      <alignment horizontal="center" vertical="center"/>
    </xf>
    <xf numFmtId="0" fontId="35" fillId="30" borderId="31" xfId="2053" applyNumberFormat="1" applyFont="1" applyFill="1" applyBorder="1" applyAlignment="1">
      <alignment horizontal="center" vertical="center"/>
    </xf>
    <xf numFmtId="0" fontId="131" fillId="0" borderId="34" xfId="2053" applyNumberFormat="1" applyFont="1" applyBorder="1" applyAlignment="1">
      <alignment horizontal="center" vertical="center"/>
    </xf>
    <xf numFmtId="0" fontId="131" fillId="0" borderId="9" xfId="2053" applyNumberFormat="1" applyFont="1" applyBorder="1" applyAlignment="1">
      <alignment horizontal="center" vertical="center"/>
    </xf>
    <xf numFmtId="0" fontId="131" fillId="0" borderId="31" xfId="2053" applyNumberFormat="1" applyFont="1" applyBorder="1" applyAlignment="1">
      <alignment horizontal="center" vertical="center"/>
    </xf>
    <xf numFmtId="262" fontId="35" fillId="0" borderId="34" xfId="2053" applyNumberFormat="1" applyFont="1" applyBorder="1" applyAlignment="1">
      <alignment horizontal="center" vertical="center"/>
    </xf>
    <xf numFmtId="262" fontId="35" fillId="0" borderId="31" xfId="2053" applyNumberFormat="1" applyFont="1" applyBorder="1" applyAlignment="1">
      <alignment horizontal="center" vertical="center"/>
    </xf>
    <xf numFmtId="0" fontId="35" fillId="0" borderId="31" xfId="2053" applyNumberFormat="1" applyFont="1" applyBorder="1" applyAlignment="1">
      <alignment horizontal="center" vertical="center"/>
    </xf>
    <xf numFmtId="262" fontId="35" fillId="0" borderId="34" xfId="2053" applyNumberFormat="1" applyFont="1" applyFill="1" applyBorder="1" applyAlignment="1">
      <alignment horizontal="center" vertical="center"/>
    </xf>
    <xf numFmtId="262" fontId="35" fillId="0" borderId="31" xfId="2053" applyNumberFormat="1" applyFont="1" applyFill="1" applyBorder="1" applyAlignment="1">
      <alignment horizontal="center" vertical="center"/>
    </xf>
    <xf numFmtId="261" fontId="35" fillId="0" borderId="34" xfId="2053" applyNumberFormat="1" applyFont="1" applyBorder="1" applyAlignment="1" applyProtection="1">
      <alignment horizontal="center" vertical="center"/>
      <protection locked="0"/>
    </xf>
    <xf numFmtId="261" fontId="35" fillId="0" borderId="31" xfId="2053" applyNumberFormat="1" applyFont="1" applyBorder="1" applyAlignment="1" applyProtection="1">
      <alignment horizontal="center" vertical="center"/>
      <protection locked="0"/>
    </xf>
    <xf numFmtId="183" fontId="35" fillId="0" borderId="34" xfId="2053" applyFont="1" applyFill="1" applyBorder="1" applyAlignment="1">
      <alignment horizontal="center" vertical="center" wrapText="1" shrinkToFit="1"/>
    </xf>
    <xf numFmtId="183" fontId="35" fillId="0" borderId="31" xfId="2053" applyFont="1" applyFill="1" applyBorder="1" applyAlignment="1">
      <alignment horizontal="center" vertical="center" wrapText="1" shrinkToFit="1"/>
    </xf>
    <xf numFmtId="0" fontId="35" fillId="30" borderId="34" xfId="2053" applyNumberFormat="1" applyFont="1" applyFill="1" applyBorder="1" applyAlignment="1">
      <alignment horizontal="center" vertical="center" wrapText="1"/>
    </xf>
    <xf numFmtId="0" fontId="35" fillId="30" borderId="4" xfId="2053" applyNumberFormat="1" applyFont="1" applyFill="1" applyBorder="1" applyAlignment="1">
      <alignment horizontal="center" vertical="center"/>
    </xf>
    <xf numFmtId="0" fontId="35" fillId="30" borderId="41" xfId="2053" applyNumberFormat="1" applyFont="1" applyFill="1" applyBorder="1" applyAlignment="1">
      <alignment horizontal="center" vertical="center"/>
    </xf>
    <xf numFmtId="0" fontId="35" fillId="30" borderId="42" xfId="2053" applyNumberFormat="1" applyFont="1" applyFill="1" applyBorder="1" applyAlignment="1">
      <alignment horizontal="center" vertical="center"/>
    </xf>
    <xf numFmtId="0" fontId="35" fillId="30" borderId="3" xfId="2053" applyNumberFormat="1" applyFont="1" applyFill="1" applyBorder="1" applyAlignment="1">
      <alignment horizontal="center" vertical="center"/>
    </xf>
    <xf numFmtId="0" fontId="35" fillId="30" borderId="32" xfId="2053" applyNumberFormat="1" applyFont="1" applyFill="1" applyBorder="1" applyAlignment="1">
      <alignment horizontal="center" vertical="center"/>
    </xf>
    <xf numFmtId="0" fontId="35" fillId="30" borderId="20" xfId="2053" applyNumberFormat="1" applyFont="1" applyFill="1" applyBorder="1" applyAlignment="1">
      <alignment horizontal="center" vertical="center"/>
    </xf>
    <xf numFmtId="0" fontId="35" fillId="0" borderId="34" xfId="2053" applyNumberFormat="1" applyFont="1" applyBorder="1" applyAlignment="1">
      <alignment horizontal="center" vertical="center" wrapText="1"/>
    </xf>
    <xf numFmtId="0" fontId="35" fillId="0" borderId="9" xfId="2053" applyNumberFormat="1" applyFont="1" applyBorder="1" applyAlignment="1">
      <alignment horizontal="center" vertical="center" wrapText="1"/>
    </xf>
    <xf numFmtId="0" fontId="35" fillId="0" borderId="31" xfId="2053" applyNumberFormat="1" applyFont="1" applyBorder="1" applyAlignment="1">
      <alignment horizontal="center" vertical="center" wrapText="1"/>
    </xf>
    <xf numFmtId="261" fontId="35" fillId="0" borderId="34" xfId="2053" applyNumberFormat="1" applyFont="1" applyFill="1" applyBorder="1" applyAlignment="1">
      <alignment horizontal="center" vertical="center"/>
    </xf>
    <xf numFmtId="0" fontId="35" fillId="0" borderId="9" xfId="2053" applyNumberFormat="1" applyFont="1" applyFill="1" applyBorder="1" applyAlignment="1">
      <alignment horizontal="center" vertical="center"/>
    </xf>
    <xf numFmtId="0" fontId="35" fillId="0" borderId="31" xfId="2053" applyNumberFormat="1" applyFont="1" applyFill="1" applyBorder="1" applyAlignment="1">
      <alignment horizontal="center" vertical="center"/>
    </xf>
    <xf numFmtId="261" fontId="35" fillId="0" borderId="2" xfId="2053" applyNumberFormat="1" applyFont="1" applyFill="1" applyBorder="1" applyAlignment="1">
      <alignment horizontal="center" vertical="center"/>
    </xf>
    <xf numFmtId="0" fontId="35" fillId="0" borderId="2" xfId="2053" applyNumberFormat="1" applyFont="1" applyFill="1" applyBorder="1" applyAlignment="1">
      <alignment horizontal="center" vertical="center"/>
    </xf>
    <xf numFmtId="187" fontId="35" fillId="0" borderId="2" xfId="2053" applyNumberFormat="1" applyFont="1" applyFill="1" applyBorder="1" applyAlignment="1">
      <alignment horizontal="center" vertical="center"/>
    </xf>
    <xf numFmtId="0" fontId="35" fillId="30" borderId="2" xfId="2053" applyNumberFormat="1" applyFont="1" applyFill="1" applyBorder="1" applyAlignment="1">
      <alignment horizontal="center" vertical="center"/>
    </xf>
    <xf numFmtId="260" fontId="35" fillId="0" borderId="33" xfId="2053" applyNumberFormat="1" applyFont="1" applyFill="1" applyBorder="1" applyAlignment="1">
      <alignment horizontal="center" vertical="center"/>
    </xf>
    <xf numFmtId="260" fontId="35" fillId="0" borderId="41" xfId="2053" applyNumberFormat="1" applyFont="1" applyFill="1" applyBorder="1" applyAlignment="1">
      <alignment horizontal="center" vertical="center"/>
    </xf>
    <xf numFmtId="183" fontId="35" fillId="0" borderId="9" xfId="2053" applyFont="1" applyFill="1" applyBorder="1" applyAlignment="1">
      <alignment horizontal="center" vertical="center"/>
    </xf>
    <xf numFmtId="0" fontId="35" fillId="0" borderId="34" xfId="2053" applyNumberFormat="1" applyFont="1" applyFill="1" applyBorder="1" applyAlignment="1">
      <alignment horizontal="center" vertical="center"/>
    </xf>
    <xf numFmtId="260" fontId="35" fillId="0" borderId="9" xfId="2053" applyNumberFormat="1" applyFont="1" applyFill="1" applyBorder="1" applyAlignment="1">
      <alignment horizontal="center" vertical="center"/>
    </xf>
    <xf numFmtId="260" fontId="35" fillId="0" borderId="31" xfId="2053" applyNumberFormat="1" applyFont="1" applyFill="1" applyBorder="1" applyAlignment="1">
      <alignment horizontal="center" vertical="center"/>
    </xf>
    <xf numFmtId="0" fontId="35" fillId="0" borderId="32" xfId="2053" applyNumberFormat="1" applyFont="1" applyBorder="1" applyAlignment="1">
      <alignment horizontal="center" vertical="center"/>
    </xf>
    <xf numFmtId="0" fontId="35" fillId="0" borderId="35" xfId="2053" applyNumberFormat="1" applyFont="1" applyBorder="1" applyAlignment="1">
      <alignment horizontal="center" vertical="center"/>
    </xf>
    <xf numFmtId="0" fontId="35" fillId="0" borderId="20" xfId="2053" applyNumberFormat="1" applyFont="1" applyBorder="1" applyAlignment="1">
      <alignment horizontal="center" vertical="center"/>
    </xf>
    <xf numFmtId="0" fontId="35" fillId="0" borderId="4" xfId="2053" applyNumberFormat="1" applyFont="1" applyFill="1" applyBorder="1" applyAlignment="1">
      <alignment horizontal="center" vertical="center"/>
    </xf>
    <xf numFmtId="0" fontId="35" fillId="0" borderId="33" xfId="2053" applyNumberFormat="1" applyFont="1" applyFill="1" applyBorder="1" applyAlignment="1">
      <alignment horizontal="center" vertical="center"/>
    </xf>
    <xf numFmtId="0" fontId="35" fillId="0" borderId="41" xfId="2053" applyNumberFormat="1" applyFont="1" applyFill="1" applyBorder="1" applyAlignment="1">
      <alignment horizontal="center" vertical="center"/>
    </xf>
    <xf numFmtId="0" fontId="35" fillId="0" borderId="5" xfId="2053" applyNumberFormat="1" applyFont="1" applyFill="1" applyBorder="1" applyAlignment="1">
      <alignment horizontal="center" vertical="center"/>
    </xf>
    <xf numFmtId="0" fontId="35" fillId="0" borderId="0" xfId="2053" applyNumberFormat="1" applyFont="1" applyFill="1" applyBorder="1" applyAlignment="1">
      <alignment horizontal="center" vertical="center"/>
    </xf>
    <xf numFmtId="0" fontId="35" fillId="0" borderId="44" xfId="2053" applyNumberFormat="1" applyFont="1" applyFill="1" applyBorder="1" applyAlignment="1">
      <alignment horizontal="center" vertical="center"/>
    </xf>
    <xf numFmtId="0" fontId="35" fillId="0" borderId="42" xfId="2053" applyNumberFormat="1" applyFont="1" applyFill="1" applyBorder="1" applyAlignment="1">
      <alignment horizontal="center" vertical="center"/>
    </xf>
    <xf numFmtId="0" fontId="35" fillId="0" borderId="43" xfId="2053" applyNumberFormat="1" applyFont="1" applyFill="1" applyBorder="1" applyAlignment="1">
      <alignment horizontal="center" vertical="center"/>
    </xf>
    <xf numFmtId="0" fontId="35" fillId="0" borderId="3" xfId="2053" applyNumberFormat="1" applyFont="1" applyFill="1" applyBorder="1" applyAlignment="1">
      <alignment horizontal="center" vertical="center"/>
    </xf>
    <xf numFmtId="0" fontId="35" fillId="30" borderId="33" xfId="2053" applyNumberFormat="1" applyFont="1" applyFill="1" applyBorder="1" applyAlignment="1">
      <alignment horizontal="center" vertical="center"/>
    </xf>
    <xf numFmtId="0" fontId="35" fillId="30" borderId="43" xfId="2053" applyNumberFormat="1" applyFont="1" applyFill="1" applyBorder="1" applyAlignment="1">
      <alignment horizontal="center" vertical="center"/>
    </xf>
    <xf numFmtId="0" fontId="96" fillId="0" borderId="0" xfId="2219" applyFont="1" applyAlignment="1">
      <alignment horizontal="left" vertical="center"/>
    </xf>
    <xf numFmtId="0" fontId="143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left" vertical="top" wrapText="1"/>
    </xf>
    <xf numFmtId="3" fontId="120" fillId="0" borderId="32" xfId="0" quotePrefix="1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09" fillId="0" borderId="0" xfId="0" applyFont="1" applyAlignment="1">
      <alignment horizontal="center" vertical="center"/>
    </xf>
    <xf numFmtId="0" fontId="0" fillId="0" borderId="0" xfId="0" applyAlignment="1"/>
  </cellXfs>
  <cellStyles count="2255">
    <cellStyle name="&quot;" xfId="1" xr:uid="{00000000-0005-0000-0000-000000000000}"/>
    <cellStyle name="#,##0" xfId="2" xr:uid="{00000000-0005-0000-0000-000001000000}"/>
    <cellStyle name="$" xfId="3" xr:uid="{00000000-0005-0000-0000-000002000000}"/>
    <cellStyle name="$_db진흥" xfId="4" xr:uid="{00000000-0005-0000-0000-000003000000}"/>
    <cellStyle name="$_SE40" xfId="5" xr:uid="{00000000-0005-0000-0000-000004000000}"/>
    <cellStyle name="$_견적2" xfId="6" xr:uid="{00000000-0005-0000-0000-000005000000}"/>
    <cellStyle name="$_기아" xfId="7" xr:uid="{00000000-0005-0000-0000-000006000000}"/>
    <cellStyle name="%(+,-,0)" xfId="8" xr:uid="{00000000-0005-0000-0000-000007000000}"/>
    <cellStyle name="(##.00)" xfId="9" xr:uid="{00000000-0005-0000-0000-000008000000}"/>
    <cellStyle name="(△콤마)" xfId="10" xr:uid="{00000000-0005-0000-0000-000009000000}"/>
    <cellStyle name="(1)" xfId="11" xr:uid="{00000000-0005-0000-0000-00000A000000}"/>
    <cellStyle name="(백분율)" xfId="12" xr:uid="{00000000-0005-0000-0000-00000B000000}"/>
    <cellStyle name="(콤마)" xfId="13" xr:uid="{00000000-0005-0000-0000-00000C000000}"/>
    <cellStyle name="(표준)" xfId="14" xr:uid="{00000000-0005-0000-0000-00000D000000}"/>
    <cellStyle name=";;;" xfId="15" xr:uid="{00000000-0005-0000-0000-00000E000000}"/>
    <cellStyle name="??&amp;5_x0007_?._x0007_9_x0008_??_x0007__x0001__x0001_" xfId="16" xr:uid="{00000000-0005-0000-0000-00000F000000}"/>
    <cellStyle name="??&amp;O?&amp;H?_x0008__x000f__x0007_?_x0007__x0001__x0001_" xfId="17" xr:uid="{00000000-0005-0000-0000-000010000000}"/>
    <cellStyle name="??&amp;O?&amp;H?_x0008_??_x0007__x0001__x0001_" xfId="18" xr:uid="{00000000-0005-0000-0000-000011000000}"/>
    <cellStyle name="??&amp;쏗?뷐9_x0008__x0011__x0007_?_x0007__x0001__x0001_" xfId="19" xr:uid="{00000000-0005-0000-0000-000012000000}"/>
    <cellStyle name="?W?_laroux" xfId="20" xr:uid="{00000000-0005-0000-0000-000013000000}"/>
    <cellStyle name="?曹%U?&amp;H?_x0008_?s_x000a__x0007__x0001__x0001_" xfId="21" xr:uid="{00000000-0005-0000-0000-000014000000}"/>
    <cellStyle name="@" xfId="22" xr:uid="{00000000-0005-0000-0000-000015000000}"/>
    <cellStyle name="@_1.총괄표" xfId="23" xr:uid="{00000000-0005-0000-0000-000016000000}"/>
    <cellStyle name="@_laroux_제트베인_1_마창VMS1EA_광명_주정차시스템 견적서(한일에스티엠_4억9천)_성남시 불법주정차자동_견적서_동부최종설계변경내역(금원)_11년 관급자재(4차) 2" xfId="24" xr:uid="{00000000-0005-0000-0000-000017000000}"/>
    <cellStyle name="@_견적실적용간접공사비" xfId="25" xr:uid="{00000000-0005-0000-0000-000018000000}"/>
    <cellStyle name="@_결제용시행대비표" xfId="26" xr:uid="{00000000-0005-0000-0000-000019000000}"/>
    <cellStyle name="@_고속국도1공구간접공사비" xfId="27" xr:uid="{00000000-0005-0000-0000-00001A000000}"/>
    <cellStyle name="@_복사본 03. 부대입찰결과" xfId="28" xr:uid="{00000000-0005-0000-0000-00001B000000}"/>
    <cellStyle name="@_시화1공구BD" xfId="29" xr:uid="{00000000-0005-0000-0000-00001C000000}"/>
    <cellStyle name="@_지역업체결재" xfId="30" xr:uid="{00000000-0005-0000-0000-00001D000000}"/>
    <cellStyle name="@_춘천동홍천2공구BD" xfId="31" xr:uid="{00000000-0005-0000-0000-00001E000000}"/>
    <cellStyle name="_01 실행(군장산단) Rev00" xfId="32" xr:uid="{00000000-0005-0000-0000-00001F000000}"/>
    <cellStyle name="_01 실행(군장산단) Rev00_01 실행(부산남컨가호안109-원안분) REV04" xfId="33" xr:uid="{00000000-0005-0000-0000-000020000000}"/>
    <cellStyle name="_01 투찰(원안-최종)-050817작업" xfId="34" xr:uid="{00000000-0005-0000-0000-000021000000}"/>
    <cellStyle name="_01(1).산업단지개발계획" xfId="35" xr:uid="{00000000-0005-0000-0000-000022000000}"/>
    <cellStyle name="_01.산업단지개발계획" xfId="36" xr:uid="{00000000-0005-0000-0000-000023000000}"/>
    <cellStyle name="_01_지형현황측량(0.823㎢)" xfId="37" xr:uid="{00000000-0005-0000-0000-000024000000}"/>
    <cellStyle name="_01토공" xfId="38" xr:uid="{00000000-0005-0000-0000-000025000000}"/>
    <cellStyle name="_01토공_라멘교 토공" xfId="39" xr:uid="{00000000-0005-0000-0000-000026000000}"/>
    <cellStyle name="_01토공_철거" xfId="40" xr:uid="{00000000-0005-0000-0000-000027000000}"/>
    <cellStyle name="_01토공_철거_라멘교 토공" xfId="41" xr:uid="{00000000-0005-0000-0000-000028000000}"/>
    <cellStyle name="_02(1).지구단위계획" xfId="42" xr:uid="{00000000-0005-0000-0000-000029000000}"/>
    <cellStyle name="_02.지구단위계획" xfId="43" xr:uid="{00000000-0005-0000-0000-00002A000000}"/>
    <cellStyle name="_02_토질조사(823천)" xfId="44" xr:uid="{00000000-0005-0000-0000-00002B000000}"/>
    <cellStyle name="_03기본및실시설계" xfId="45" xr:uid="{00000000-0005-0000-0000-00002C000000}"/>
    <cellStyle name="_04_사전환경영향성검토" xfId="46" xr:uid="{00000000-0005-0000-0000-00002D000000}"/>
    <cellStyle name="_1.기성내역서" xfId="47" xr:uid="{00000000-0005-0000-0000-00002E000000}"/>
    <cellStyle name="_1000억(공사비)기본및실시설계-1" xfId="48" xr:uid="{00000000-0005-0000-0000-00002F000000}"/>
    <cellStyle name="_2.24받은기성(울산교육청사)(26.91%)" xfId="49" xr:uid="{00000000-0005-0000-0000-000030000000}"/>
    <cellStyle name="_2005년 가로등 시설물 복구공사(송파)" xfId="50" xr:uid="{00000000-0005-0000-0000-000031000000}"/>
    <cellStyle name="_2005년 가로등(연간단가)원본" xfId="51" xr:uid="{00000000-0005-0000-0000-000032000000}"/>
    <cellStyle name="_2005년 가로등공사(공통대가)" xfId="52" xr:uid="{00000000-0005-0000-0000-000033000000}"/>
    <cellStyle name="_2500정사사진(2005년도2차물량 위성과 통합)" xfId="53" xr:uid="{00000000-0005-0000-0000-000034000000}"/>
    <cellStyle name="_3.구조물공" xfId="54" xr:uid="{00000000-0005-0000-0000-000035000000}"/>
    <cellStyle name="_3차구청심의내용서_굴착승인 미굴착내역_도로굴착 복구비 정비대장-1 2" xfId="55" xr:uid="{00000000-0005-0000-0000-000036000000}"/>
    <cellStyle name="_4단지내역및수량산출서" xfId="56" xr:uid="{00000000-0005-0000-0000-000037000000}"/>
    <cellStyle name="_A1-토공-유점1L-1" xfId="57" xr:uid="{00000000-0005-0000-0000-000038000000}"/>
    <cellStyle name="_Book1" xfId="58" xr:uid="{00000000-0005-0000-0000-000039000000}"/>
    <cellStyle name="_Book1_1" xfId="59" xr:uid="{00000000-0005-0000-0000-00003A000000}"/>
    <cellStyle name="_DB구축설계서(남양주0816)" xfId="60" xr:uid="{00000000-0005-0000-0000-00003B000000}"/>
    <cellStyle name="_fcr-02-084A-이동식점검차(수정)" xfId="61" xr:uid="{00000000-0005-0000-0000-00003C000000}"/>
    <cellStyle name="_RAMP-E교-최종000" xfId="62" xr:uid="{00000000-0005-0000-0000-00003D000000}"/>
    <cellStyle name="_RAMP-E교-최종000_공유수면매립도시관리계획및실시설계용역" xfId="63" xr:uid="{00000000-0005-0000-0000-00003E000000}"/>
    <cellStyle name="_RAMP-E교-최종000_시방서" xfId="64" xr:uid="{00000000-0005-0000-0000-00003F000000}"/>
    <cellStyle name="_RAMP-E교-최종000_시방서_공유수면매립도시관리계획및실시설계용역" xfId="65" xr:uid="{00000000-0005-0000-0000-000040000000}"/>
    <cellStyle name="_RAMP-E교-최종000_파도 - 모항선 횡배수관 확장" xfId="66" xr:uid="{00000000-0005-0000-0000-000041000000}"/>
    <cellStyle name="_RAMP-E교-최종000_파도 - 모항선 횡배수관 확장_공유수면매립도시관리계획및실시설계용역" xfId="67" xr:uid="{00000000-0005-0000-0000-000042000000}"/>
    <cellStyle name="_RAMP-E교-최종000_파도 - 모항선 횡배수관 확장_시방서" xfId="68" xr:uid="{00000000-0005-0000-0000-000043000000}"/>
    <cellStyle name="_RAMP-E교-최종000_파도 - 모항선 횡배수관 확장_시방서_공유수면매립도시관리계획및실시설계용역" xfId="69" xr:uid="{00000000-0005-0000-0000-000044000000}"/>
    <cellStyle name="_가고리" xfId="70" xr:uid="{00000000-0005-0000-0000-000045000000}"/>
    <cellStyle name="_강내 인도설치1" xfId="71" xr:uid="{00000000-0005-0000-0000-000046000000}"/>
    <cellStyle name="_견적결과보고서 양식(2002 09 04)" xfId="72" xr:uid="{00000000-0005-0000-0000-000047000000}"/>
    <cellStyle name="_계약변경 일위대가_수정" xfId="73" xr:uid="{00000000-0005-0000-0000-000048000000}"/>
    <cellStyle name="_공사요율표-031008" xfId="74" xr:uid="{00000000-0005-0000-0000-000049000000}"/>
    <cellStyle name="_광양시우회도로(투찰)" xfId="75" xr:uid="{00000000-0005-0000-0000-00004A000000}"/>
    <cellStyle name="_군산내항-품셈기준" xfId="76" xr:uid="{00000000-0005-0000-0000-00004B000000}"/>
    <cellStyle name="_나주시우회도로(투찰)-0.331%" xfId="77" xr:uid="{00000000-0005-0000-0000-00004C000000}"/>
    <cellStyle name="_나주시-품셈기준" xfId="78" xr:uid="{00000000-0005-0000-0000-00004D000000}"/>
    <cellStyle name="_내역및수량(전면도로)1-11" xfId="79" xr:uid="{00000000-0005-0000-0000-00004E000000}"/>
    <cellStyle name="_내역및수량(전면도로)1-19" xfId="80" xr:uid="{00000000-0005-0000-0000-00004F000000}"/>
    <cellStyle name="_내역및수량산출서(실적)" xfId="81" xr:uid="{00000000-0005-0000-0000-000050000000}"/>
    <cellStyle name="_내역및수량산출서(위례성길)-new" xfId="82" xr:uid="{00000000-0005-0000-0000-000051000000}"/>
    <cellStyle name="_내역서" xfId="83" xr:uid="{00000000-0005-0000-0000-000052000000}"/>
    <cellStyle name="_대곡이설(투찰)" xfId="84" xr:uid="{00000000-0005-0000-0000-000053000000}"/>
    <cellStyle name="_대곡이설(투찰)_01 실행(군장산단) Rev00" xfId="85" xr:uid="{00000000-0005-0000-0000-000054000000}"/>
    <cellStyle name="_대곡이설(투찰)_01 실행(군장산단) Rev00_01 실행(부산남컨가호안109-원안분) REV04" xfId="86" xr:uid="{00000000-0005-0000-0000-000055000000}"/>
    <cellStyle name="_대곡이설(투찰)_1" xfId="87" xr:uid="{00000000-0005-0000-0000-000056000000}"/>
    <cellStyle name="_대곡이설(투찰)_1_01 실행(군장산단) Rev00" xfId="88" xr:uid="{00000000-0005-0000-0000-000057000000}"/>
    <cellStyle name="_대곡이설(투찰)_1_01 실행(군장산단) Rev00_01 실행(부산남컨가호안109-원안분) REV04" xfId="89" xr:uid="{00000000-0005-0000-0000-000058000000}"/>
    <cellStyle name="_대곡이설(투찰)_1_경찰서-터미널간도로(투찰)②" xfId="90" xr:uid="{00000000-0005-0000-0000-000059000000}"/>
    <cellStyle name="_대곡이설(투찰)_1_경찰서-터미널간도로(투찰)②_01 실행(군장산단) Rev00" xfId="91" xr:uid="{00000000-0005-0000-0000-00005A000000}"/>
    <cellStyle name="_대곡이설(투찰)_1_경찰서-터미널간도로(투찰)②_01 실행(군장산단) Rev00_01 실행(부산남컨가호안109-원안분) REV04" xfId="92" xr:uid="{00000000-0005-0000-0000-00005B000000}"/>
    <cellStyle name="_대곡이설(투찰)_1_봉무지방산업단지도로(투찰)②" xfId="93" xr:uid="{00000000-0005-0000-0000-00005C000000}"/>
    <cellStyle name="_대곡이설(투찰)_1_봉무지방산업단지도로(투찰)②_01 실행(군장산단) Rev00" xfId="94" xr:uid="{00000000-0005-0000-0000-00005D000000}"/>
    <cellStyle name="_대곡이설(투찰)_1_봉무지방산업단지도로(투찰)②_01 실행(군장산단) Rev00_01 실행(부산남컨가호안109-원안분) REV04" xfId="95" xr:uid="{00000000-0005-0000-0000-00005E000000}"/>
    <cellStyle name="_대곡이설(투찰)_1_봉무지방산업단지도로(투찰)②+0.250%" xfId="96" xr:uid="{00000000-0005-0000-0000-00005F000000}"/>
    <cellStyle name="_대곡이설(투찰)_1_봉무지방산업단지도로(투찰)②+0.250%_01 실행(군장산단) Rev00" xfId="97" xr:uid="{00000000-0005-0000-0000-000060000000}"/>
    <cellStyle name="_대곡이설(투찰)_1_봉무지방산업단지도로(투찰)②+0.250%_01 실행(군장산단) Rev00_01 실행(부산남컨가호안109-원안분) REV04" xfId="98" xr:uid="{00000000-0005-0000-0000-000061000000}"/>
    <cellStyle name="_대곡이설(투찰)_1_합덕-신례원(2공구)투찰" xfId="99" xr:uid="{00000000-0005-0000-0000-000062000000}"/>
    <cellStyle name="_대곡이설(투찰)_1_합덕-신례원(2공구)투찰_01 실행(군장산단) Rev00" xfId="100" xr:uid="{00000000-0005-0000-0000-000063000000}"/>
    <cellStyle name="_대곡이설(투찰)_1_합덕-신례원(2공구)투찰_01 실행(군장산단) Rev00_01 실행(부산남컨가호안109-원안분) REV04" xfId="101" xr:uid="{00000000-0005-0000-0000-000064000000}"/>
    <cellStyle name="_대곡이설(투찰)_1_합덕-신례원(2공구)투찰_경찰서-터미널간도로(투찰)②" xfId="102" xr:uid="{00000000-0005-0000-0000-000065000000}"/>
    <cellStyle name="_대곡이설(투찰)_1_합덕-신례원(2공구)투찰_경찰서-터미널간도로(투찰)②_01 실행(군장산단) Rev00" xfId="103" xr:uid="{00000000-0005-0000-0000-000066000000}"/>
    <cellStyle name="_대곡이설(투찰)_1_합덕-신례원(2공구)투찰_경찰서-터미널간도로(투찰)②_01 실행(군장산단) Rev00_01 실행(부산남컨가호안109-원안분) REV04" xfId="104" xr:uid="{00000000-0005-0000-0000-000067000000}"/>
    <cellStyle name="_대곡이설(투찰)_1_합덕-신례원(2공구)투찰_봉무지방산업단지도로(투찰)②" xfId="105" xr:uid="{00000000-0005-0000-0000-000068000000}"/>
    <cellStyle name="_대곡이설(투찰)_1_합덕-신례원(2공구)투찰_봉무지방산업단지도로(투찰)②_01 실행(군장산단) Rev00" xfId="106" xr:uid="{00000000-0005-0000-0000-000069000000}"/>
    <cellStyle name="_대곡이설(투찰)_1_합덕-신례원(2공구)투찰_봉무지방산업단지도로(투찰)②_01 실행(군장산단) Rev00_01 실행(부산남컨가호안109-원안분) REV04" xfId="107" xr:uid="{00000000-0005-0000-0000-00006A000000}"/>
    <cellStyle name="_대곡이설(투찰)_1_합덕-신례원(2공구)투찰_봉무지방산업단지도로(투찰)②+0.250%" xfId="108" xr:uid="{00000000-0005-0000-0000-00006B000000}"/>
    <cellStyle name="_대곡이설(투찰)_1_합덕-신례원(2공구)투찰_봉무지방산업단지도로(투찰)②+0.250%_01 실행(군장산단) Rev00" xfId="109" xr:uid="{00000000-0005-0000-0000-00006C000000}"/>
    <cellStyle name="_대곡이설(투찰)_1_합덕-신례원(2공구)투찰_봉무지방산업단지도로(투찰)②+0.250%_01 실행(군장산단) Rev00_01 실행(부산남컨가호안109-원안분) REV04" xfId="110" xr:uid="{00000000-0005-0000-0000-00006D000000}"/>
    <cellStyle name="_대곡이설(투찰)_1_합덕-신례원(2공구)투찰_합덕-신례원(2공구)투찰" xfId="111" xr:uid="{00000000-0005-0000-0000-00006E000000}"/>
    <cellStyle name="_대곡이설(투찰)_1_합덕-신례원(2공구)투찰_합덕-신례원(2공구)투찰_01 실행(군장산단) Rev00" xfId="112" xr:uid="{00000000-0005-0000-0000-00006F000000}"/>
    <cellStyle name="_대곡이설(투찰)_1_합덕-신례원(2공구)투찰_합덕-신례원(2공구)투찰_01 실행(군장산단) Rev00_01 실행(부산남컨가호안109-원안분) REV04" xfId="113" xr:uid="{00000000-0005-0000-0000-000070000000}"/>
    <cellStyle name="_대곡이설(투찰)_1_합덕-신례원(2공구)투찰_합덕-신례원(2공구)투찰_경찰서-터미널간도로(투찰)②" xfId="114" xr:uid="{00000000-0005-0000-0000-000071000000}"/>
    <cellStyle name="_대곡이설(투찰)_1_합덕-신례원(2공구)투찰_합덕-신례원(2공구)투찰_경찰서-터미널간도로(투찰)②_01 실행(군장산단) Rev00" xfId="115" xr:uid="{00000000-0005-0000-0000-000072000000}"/>
    <cellStyle name="_대곡이설(투찰)_1_합덕-신례원(2공구)투찰_합덕-신례원(2공구)투찰_경찰서-터미널간도로(투찰)②_01 실행(군장산단) Rev00_01 실행(부산남컨가호안109-원안분) REV04" xfId="116" xr:uid="{00000000-0005-0000-0000-000073000000}"/>
    <cellStyle name="_대곡이설(투찰)_1_합덕-신례원(2공구)투찰_합덕-신례원(2공구)투찰_봉무지방산업단지도로(투찰)②" xfId="117" xr:uid="{00000000-0005-0000-0000-000074000000}"/>
    <cellStyle name="_대곡이설(투찰)_1_합덕-신례원(2공구)투찰_합덕-신례원(2공구)투찰_봉무지방산업단지도로(투찰)②_01 실행(군장산단) Rev00" xfId="118" xr:uid="{00000000-0005-0000-0000-000075000000}"/>
    <cellStyle name="_대곡이설(투찰)_1_합덕-신례원(2공구)투찰_합덕-신례원(2공구)투찰_봉무지방산업단지도로(투찰)②_01 실행(군장산단) Rev00_01 실행(부산남컨가호안109-원안분) REV04" xfId="119" xr:uid="{00000000-0005-0000-0000-000076000000}"/>
    <cellStyle name="_대곡이설(투찰)_1_합덕-신례원(2공구)투찰_합덕-신례원(2공구)투찰_봉무지방산업단지도로(투찰)②+0.250%" xfId="120" xr:uid="{00000000-0005-0000-0000-000077000000}"/>
    <cellStyle name="_대곡이설(투찰)_1_합덕-신례원(2공구)투찰_합덕-신례원(2공구)투찰_봉무지방산업단지도로(투찰)②+0.250%_01 실행(군장산단) Rev00" xfId="121" xr:uid="{00000000-0005-0000-0000-000078000000}"/>
    <cellStyle name="_대곡이설(투찰)_1_합덕-신례원(2공구)투찰_합덕-신례원(2공구)투찰_봉무지방산업단지도로(투찰)②+0.250%_01 실행(군장산단) Rev00_01 실행(부산남컨가호안109-원안분) REV04" xfId="122" xr:uid="{00000000-0005-0000-0000-000079000000}"/>
    <cellStyle name="_대곡이설(투찰)_경찰서-터미널간도로(투찰)②" xfId="123" xr:uid="{00000000-0005-0000-0000-00007A000000}"/>
    <cellStyle name="_대곡이설(투찰)_경찰서-터미널간도로(투찰)②_01 실행(군장산단) Rev00" xfId="124" xr:uid="{00000000-0005-0000-0000-00007B000000}"/>
    <cellStyle name="_대곡이설(투찰)_경찰서-터미널간도로(투찰)②_01 실행(군장산단) Rev00_01 실행(부산남컨가호안109-원안분) REV04" xfId="125" xr:uid="{00000000-0005-0000-0000-00007C000000}"/>
    <cellStyle name="_대곡이설(투찰)_도덕-고흥도로(투찰)" xfId="126" xr:uid="{00000000-0005-0000-0000-00007D000000}"/>
    <cellStyle name="_대곡이설(투찰)_도덕-고흥도로(투찰)_01 실행(군장산단) Rev00" xfId="127" xr:uid="{00000000-0005-0000-0000-00007E000000}"/>
    <cellStyle name="_대곡이설(투찰)_도덕-고흥도로(투찰)_01 실행(군장산단) Rev00_01 실행(부산남컨가호안109-원안분) REV04" xfId="128" xr:uid="{00000000-0005-0000-0000-00007F000000}"/>
    <cellStyle name="_대곡이설(투찰)_도덕-고흥도로(투찰)_경찰서-터미널간도로(투찰)②" xfId="129" xr:uid="{00000000-0005-0000-0000-000080000000}"/>
    <cellStyle name="_대곡이설(투찰)_도덕-고흥도로(투찰)_경찰서-터미널간도로(투찰)②_01 실행(군장산단) Rev00" xfId="130" xr:uid="{00000000-0005-0000-0000-000081000000}"/>
    <cellStyle name="_대곡이설(투찰)_도덕-고흥도로(투찰)_경찰서-터미널간도로(투찰)②_01 실행(군장산단) Rev00_01 실행(부산남컨가호안109-원안분) REV04" xfId="131" xr:uid="{00000000-0005-0000-0000-000082000000}"/>
    <cellStyle name="_대곡이설(투찰)_도덕-고흥도로(투찰)_봉무지방산업단지도로(투찰)②" xfId="132" xr:uid="{00000000-0005-0000-0000-000083000000}"/>
    <cellStyle name="_대곡이설(투찰)_도덕-고흥도로(투찰)_봉무지방산업단지도로(투찰)②_01 실행(군장산단) Rev00" xfId="133" xr:uid="{00000000-0005-0000-0000-000084000000}"/>
    <cellStyle name="_대곡이설(투찰)_도덕-고흥도로(투찰)_봉무지방산업단지도로(투찰)②_01 실행(군장산단) Rev00_01 실행(부산남컨가호안109-원안분) REV04" xfId="134" xr:uid="{00000000-0005-0000-0000-000085000000}"/>
    <cellStyle name="_대곡이설(투찰)_도덕-고흥도로(투찰)_봉무지방산업단지도로(투찰)②+0.250%" xfId="135" xr:uid="{00000000-0005-0000-0000-000086000000}"/>
    <cellStyle name="_대곡이설(투찰)_도덕-고흥도로(투찰)_봉무지방산업단지도로(투찰)②+0.250%_01 실행(군장산단) Rev00" xfId="136" xr:uid="{00000000-0005-0000-0000-000087000000}"/>
    <cellStyle name="_대곡이설(투찰)_도덕-고흥도로(투찰)_봉무지방산업단지도로(투찰)②+0.250%_01 실행(군장산단) Rev00_01 실행(부산남컨가호안109-원안분) REV04" xfId="137" xr:uid="{00000000-0005-0000-0000-000088000000}"/>
    <cellStyle name="_대곡이설(투찰)_도덕-고흥도로(투찰)_합덕-신례원(2공구)투찰" xfId="138" xr:uid="{00000000-0005-0000-0000-000089000000}"/>
    <cellStyle name="_대곡이설(투찰)_도덕-고흥도로(투찰)_합덕-신례원(2공구)투찰_01 실행(군장산단) Rev00" xfId="139" xr:uid="{00000000-0005-0000-0000-00008A000000}"/>
    <cellStyle name="_대곡이설(투찰)_도덕-고흥도로(투찰)_합덕-신례원(2공구)투찰_01 실행(군장산단) Rev00_01 실행(부산남컨가호안109-원안분) REV04" xfId="140" xr:uid="{00000000-0005-0000-0000-00008B000000}"/>
    <cellStyle name="_대곡이설(투찰)_도덕-고흥도로(투찰)_합덕-신례원(2공구)투찰_경찰서-터미널간도로(투찰)②" xfId="141" xr:uid="{00000000-0005-0000-0000-00008C000000}"/>
    <cellStyle name="_대곡이설(투찰)_도덕-고흥도로(투찰)_합덕-신례원(2공구)투찰_경찰서-터미널간도로(투찰)②_01 실행(군장산단) Rev00" xfId="142" xr:uid="{00000000-0005-0000-0000-00008D000000}"/>
    <cellStyle name="_대곡이설(투찰)_도덕-고흥도로(투찰)_합덕-신례원(2공구)투찰_경찰서-터미널간도로(투찰)②_01 실행(군장산단) Rev00_01 실행(부산남컨가호안109-원안분) REV04" xfId="143" xr:uid="{00000000-0005-0000-0000-00008E000000}"/>
    <cellStyle name="_대곡이설(투찰)_도덕-고흥도로(투찰)_합덕-신례원(2공구)투찰_봉무지방산업단지도로(투찰)②" xfId="144" xr:uid="{00000000-0005-0000-0000-00008F000000}"/>
    <cellStyle name="_대곡이설(투찰)_도덕-고흥도로(투찰)_합덕-신례원(2공구)투찰_봉무지방산업단지도로(투찰)②_01 실행(군장산단) Rev00" xfId="145" xr:uid="{00000000-0005-0000-0000-000090000000}"/>
    <cellStyle name="_대곡이설(투찰)_도덕-고흥도로(투찰)_합덕-신례원(2공구)투찰_봉무지방산업단지도로(투찰)②_01 실행(군장산단) Rev00_01 실행(부산남컨가호안109-원안분) REV04" xfId="146" xr:uid="{00000000-0005-0000-0000-000091000000}"/>
    <cellStyle name="_대곡이설(투찰)_도덕-고흥도로(투찰)_합덕-신례원(2공구)투찰_봉무지방산업단지도로(투찰)②+0.250%" xfId="147" xr:uid="{00000000-0005-0000-0000-000092000000}"/>
    <cellStyle name="_대곡이설(투찰)_도덕-고흥도로(투찰)_합덕-신례원(2공구)투찰_봉무지방산업단지도로(투찰)②+0.250%_01 실행(군장산단) Rev00" xfId="148" xr:uid="{00000000-0005-0000-0000-000093000000}"/>
    <cellStyle name="_대곡이설(투찰)_도덕-고흥도로(투찰)_합덕-신례원(2공구)투찰_봉무지방산업단지도로(투찰)②+0.250%_01 실행(군장산단) Rev00_01 실행(부산남컨가호안109-원안분) REV04" xfId="149" xr:uid="{00000000-0005-0000-0000-000094000000}"/>
    <cellStyle name="_대곡이설(투찰)_도덕-고흥도로(투찰)_합덕-신례원(2공구)투찰_합덕-신례원(2공구)투찰" xfId="150" xr:uid="{00000000-0005-0000-0000-000095000000}"/>
    <cellStyle name="_대곡이설(투찰)_도덕-고흥도로(투찰)_합덕-신례원(2공구)투찰_합덕-신례원(2공구)투찰_01 실행(군장산단) Rev00" xfId="151" xr:uid="{00000000-0005-0000-0000-000096000000}"/>
    <cellStyle name="_대곡이설(투찰)_도덕-고흥도로(투찰)_합덕-신례원(2공구)투찰_합덕-신례원(2공구)투찰_01 실행(군장산단) Rev00_01 실행(부산남컨가호안109-원안분) REV04" xfId="152" xr:uid="{00000000-0005-0000-0000-000097000000}"/>
    <cellStyle name="_대곡이설(투찰)_도덕-고흥도로(투찰)_합덕-신례원(2공구)투찰_합덕-신례원(2공구)투찰_경찰서-터미널간도로(투찰)②" xfId="153" xr:uid="{00000000-0005-0000-0000-000098000000}"/>
    <cellStyle name="_대곡이설(투찰)_도덕-고흥도로(투찰)_합덕-신례원(2공구)투찰_합덕-신례원(2공구)투찰_경찰서-터미널간도로(투찰)②_01 실행(군장산단) Rev00" xfId="154" xr:uid="{00000000-0005-0000-0000-000099000000}"/>
    <cellStyle name="_대곡이설(투찰)_도덕-고흥도로(투찰)_합덕-신례원(2공구)투찰_합덕-신례원(2공구)투찰_경찰서-터미널간도로(투찰)②_01 실행(군장산단) Rev00_01 실행(부산남컨가호안109-원안분) REV04" xfId="155" xr:uid="{00000000-0005-0000-0000-00009A000000}"/>
    <cellStyle name="_대곡이설(투찰)_도덕-고흥도로(투찰)_합덕-신례원(2공구)투찰_합덕-신례원(2공구)투찰_봉무지방산업단지도로(투찰)②" xfId="156" xr:uid="{00000000-0005-0000-0000-00009B000000}"/>
    <cellStyle name="_대곡이설(투찰)_도덕-고흥도로(투찰)_합덕-신례원(2공구)투찰_합덕-신례원(2공구)투찰_봉무지방산업단지도로(투찰)②_01 실행(군장산단) Rev00" xfId="157" xr:uid="{00000000-0005-0000-0000-00009C000000}"/>
    <cellStyle name="_대곡이설(투찰)_도덕-고흥도로(투찰)_합덕-신례원(2공구)투찰_합덕-신례원(2공구)투찰_봉무지방산업단지도로(투찰)②_01 실행(군장산단) Rev00_01 실행(부산남컨가호안109-원안분) REV04" xfId="158" xr:uid="{00000000-0005-0000-0000-00009D000000}"/>
    <cellStyle name="_대곡이설(투찰)_도덕-고흥도로(투찰)_합덕-신례원(2공구)투찰_합덕-신례원(2공구)투찰_봉무지방산업단지도로(투찰)②+0.250%" xfId="159" xr:uid="{00000000-0005-0000-0000-00009E000000}"/>
    <cellStyle name="_대곡이설(투찰)_도덕-고흥도로(투찰)_합덕-신례원(2공구)투찰_합덕-신례원(2공구)투찰_봉무지방산업단지도로(투찰)②+0.250%_01 실행(군장산단) Rev00" xfId="160" xr:uid="{00000000-0005-0000-0000-00009F000000}"/>
    <cellStyle name="_대곡이설(투찰)_도덕-고흥도로(투찰)_합덕-신례원(2공구)투찰_합덕-신례원(2공구)투찰_봉무지방산업단지도로(투찰)②+0.250%_01 실행(군장산단) Rev00_01 실행(부산남컨가호안109-원안분) REV04" xfId="161" xr:uid="{00000000-0005-0000-0000-0000A0000000}"/>
    <cellStyle name="_대곡이설(투찰)_봉무지방산업단지도로(투찰)②" xfId="162" xr:uid="{00000000-0005-0000-0000-0000A1000000}"/>
    <cellStyle name="_대곡이설(투찰)_봉무지방산업단지도로(투찰)②_01 실행(군장산단) Rev00" xfId="163" xr:uid="{00000000-0005-0000-0000-0000A2000000}"/>
    <cellStyle name="_대곡이설(투찰)_봉무지방산업단지도로(투찰)②_01 실행(군장산단) Rev00_01 실행(부산남컨가호안109-원안분) REV04" xfId="164" xr:uid="{00000000-0005-0000-0000-0000A3000000}"/>
    <cellStyle name="_대곡이설(투찰)_봉무지방산업단지도로(투찰)②+0.250%" xfId="165" xr:uid="{00000000-0005-0000-0000-0000A4000000}"/>
    <cellStyle name="_대곡이설(투찰)_봉무지방산업단지도로(투찰)②+0.250%_01 실행(군장산단) Rev00" xfId="166" xr:uid="{00000000-0005-0000-0000-0000A5000000}"/>
    <cellStyle name="_대곡이설(투찰)_봉무지방산업단지도로(투찰)②+0.250%_01 실행(군장산단) Rev00_01 실행(부산남컨가호안109-원안분) REV04" xfId="167" xr:uid="{00000000-0005-0000-0000-0000A6000000}"/>
    <cellStyle name="_대곡이설(투찰)_안산부대(투찰)⑤" xfId="168" xr:uid="{00000000-0005-0000-0000-0000A7000000}"/>
    <cellStyle name="_대곡이설(투찰)_안산부대(투찰)⑤_01 실행(군장산단) Rev00" xfId="169" xr:uid="{00000000-0005-0000-0000-0000A8000000}"/>
    <cellStyle name="_대곡이설(투찰)_안산부대(투찰)⑤_01 실행(군장산단) Rev00_01 실행(부산남컨가호안109-원안분) REV04" xfId="170" xr:uid="{00000000-0005-0000-0000-0000A9000000}"/>
    <cellStyle name="_대곡이설(투찰)_안산부대(투찰)⑤_경찰서-터미널간도로(투찰)②" xfId="171" xr:uid="{00000000-0005-0000-0000-0000AA000000}"/>
    <cellStyle name="_대곡이설(투찰)_안산부대(투찰)⑤_경찰서-터미널간도로(투찰)②_01 실행(군장산단) Rev00" xfId="172" xr:uid="{00000000-0005-0000-0000-0000AB000000}"/>
    <cellStyle name="_대곡이설(투찰)_안산부대(투찰)⑤_경찰서-터미널간도로(투찰)②_01 실행(군장산단) Rev00_01 실행(부산남컨가호안109-원안분) REV04" xfId="173" xr:uid="{00000000-0005-0000-0000-0000AC000000}"/>
    <cellStyle name="_대곡이설(투찰)_안산부대(투찰)⑤_봉무지방산업단지도로(투찰)②" xfId="174" xr:uid="{00000000-0005-0000-0000-0000AD000000}"/>
    <cellStyle name="_대곡이설(투찰)_안산부대(투찰)⑤_봉무지방산업단지도로(투찰)②_01 실행(군장산단) Rev00" xfId="175" xr:uid="{00000000-0005-0000-0000-0000AE000000}"/>
    <cellStyle name="_대곡이설(투찰)_안산부대(투찰)⑤_봉무지방산업단지도로(투찰)②_01 실행(군장산단) Rev00_01 실행(부산남컨가호안109-원안분) REV04" xfId="176" xr:uid="{00000000-0005-0000-0000-0000AF000000}"/>
    <cellStyle name="_대곡이설(투찰)_안산부대(투찰)⑤_봉무지방산업단지도로(투찰)②+0.250%" xfId="177" xr:uid="{00000000-0005-0000-0000-0000B0000000}"/>
    <cellStyle name="_대곡이설(투찰)_안산부대(투찰)⑤_봉무지방산업단지도로(투찰)②+0.250%_01 실행(군장산단) Rev00" xfId="178" xr:uid="{00000000-0005-0000-0000-0000B1000000}"/>
    <cellStyle name="_대곡이설(투찰)_안산부대(투찰)⑤_봉무지방산업단지도로(투찰)②+0.250%_01 실행(군장산단) Rev00_01 실행(부산남컨가호안109-원안분) REV04" xfId="179" xr:uid="{00000000-0005-0000-0000-0000B2000000}"/>
    <cellStyle name="_대곡이설(투찰)_안산부대(투찰)⑤_합덕-신례원(2공구)투찰" xfId="180" xr:uid="{00000000-0005-0000-0000-0000B3000000}"/>
    <cellStyle name="_대곡이설(투찰)_안산부대(투찰)⑤_합덕-신례원(2공구)투찰_01 실행(군장산단) Rev00" xfId="181" xr:uid="{00000000-0005-0000-0000-0000B4000000}"/>
    <cellStyle name="_대곡이설(투찰)_안산부대(투찰)⑤_합덕-신례원(2공구)투찰_01 실행(군장산단) Rev00_01 실행(부산남컨가호안109-원안분) REV04" xfId="182" xr:uid="{00000000-0005-0000-0000-0000B5000000}"/>
    <cellStyle name="_대곡이설(투찰)_안산부대(투찰)⑤_합덕-신례원(2공구)투찰_경찰서-터미널간도로(투찰)②" xfId="183" xr:uid="{00000000-0005-0000-0000-0000B6000000}"/>
    <cellStyle name="_대곡이설(투찰)_안산부대(투찰)⑤_합덕-신례원(2공구)투찰_경찰서-터미널간도로(투찰)②_01 실행(군장산단) Rev00" xfId="184" xr:uid="{00000000-0005-0000-0000-0000B7000000}"/>
    <cellStyle name="_대곡이설(투찰)_안산부대(투찰)⑤_합덕-신례원(2공구)투찰_경찰서-터미널간도로(투찰)②_01 실행(군장산단) Rev00_01 실행(부산남컨가호안109-원안분) REV04" xfId="185" xr:uid="{00000000-0005-0000-0000-0000B8000000}"/>
    <cellStyle name="_대곡이설(투찰)_안산부대(투찰)⑤_합덕-신례원(2공구)투찰_봉무지방산업단지도로(투찰)②" xfId="186" xr:uid="{00000000-0005-0000-0000-0000B9000000}"/>
    <cellStyle name="_대곡이설(투찰)_안산부대(투찰)⑤_합덕-신례원(2공구)투찰_봉무지방산업단지도로(투찰)②_01 실행(군장산단) Rev00" xfId="187" xr:uid="{00000000-0005-0000-0000-0000BA000000}"/>
    <cellStyle name="_대곡이설(투찰)_안산부대(투찰)⑤_합덕-신례원(2공구)투찰_봉무지방산업단지도로(투찰)②_01 실행(군장산단) Rev00_01 실행(부산남컨가호안109-원안분) REV04" xfId="188" xr:uid="{00000000-0005-0000-0000-0000BB000000}"/>
    <cellStyle name="_대곡이설(투찰)_안산부대(투찰)⑤_합덕-신례원(2공구)투찰_봉무지방산업단지도로(투찰)②+0.250%" xfId="189" xr:uid="{00000000-0005-0000-0000-0000BC000000}"/>
    <cellStyle name="_대곡이설(투찰)_안산부대(투찰)⑤_합덕-신례원(2공구)투찰_봉무지방산업단지도로(투찰)②+0.250%_01 실행(군장산단) Rev00" xfId="190" xr:uid="{00000000-0005-0000-0000-0000BD000000}"/>
    <cellStyle name="_대곡이설(투찰)_안산부대(투찰)⑤_합덕-신례원(2공구)투찰_봉무지방산업단지도로(투찰)②+0.250%_01 실행(군장산단) Rev00_01 실행(부산남컨가호안109-원안분) REV04" xfId="191" xr:uid="{00000000-0005-0000-0000-0000BE000000}"/>
    <cellStyle name="_대곡이설(투찰)_안산부대(투찰)⑤_합덕-신례원(2공구)투찰_합덕-신례원(2공구)투찰" xfId="192" xr:uid="{00000000-0005-0000-0000-0000BF000000}"/>
    <cellStyle name="_대곡이설(투찰)_안산부대(투찰)⑤_합덕-신례원(2공구)투찰_합덕-신례원(2공구)투찰_01 실행(군장산단) Rev00" xfId="193" xr:uid="{00000000-0005-0000-0000-0000C0000000}"/>
    <cellStyle name="_대곡이설(투찰)_안산부대(투찰)⑤_합덕-신례원(2공구)투찰_합덕-신례원(2공구)투찰_01 실행(군장산단) Rev00_01 실행(부산남컨가호안109-원안분) REV04" xfId="194" xr:uid="{00000000-0005-0000-0000-0000C1000000}"/>
    <cellStyle name="_대곡이설(투찰)_안산부대(투찰)⑤_합덕-신례원(2공구)투찰_합덕-신례원(2공구)투찰_경찰서-터미널간도로(투찰)②" xfId="195" xr:uid="{00000000-0005-0000-0000-0000C2000000}"/>
    <cellStyle name="_대곡이설(투찰)_안산부대(투찰)⑤_합덕-신례원(2공구)투찰_합덕-신례원(2공구)투찰_경찰서-터미널간도로(투찰)②_01 실행(군장산단) Rev00" xfId="196" xr:uid="{00000000-0005-0000-0000-0000C3000000}"/>
    <cellStyle name="_대곡이설(투찰)_안산부대(투찰)⑤_합덕-신례원(2공구)투찰_합덕-신례원(2공구)투찰_경찰서-터미널간도로(투찰)②_01 실행(군장산단) Rev00_01 실행(부산남컨가호안109-원안분) REV04" xfId="197" xr:uid="{00000000-0005-0000-0000-0000C4000000}"/>
    <cellStyle name="_대곡이설(투찰)_안산부대(투찰)⑤_합덕-신례원(2공구)투찰_합덕-신례원(2공구)투찰_봉무지방산업단지도로(투찰)②" xfId="198" xr:uid="{00000000-0005-0000-0000-0000C5000000}"/>
    <cellStyle name="_대곡이설(투찰)_안산부대(투찰)⑤_합덕-신례원(2공구)투찰_합덕-신례원(2공구)투찰_봉무지방산업단지도로(투찰)②_01 실행(군장산단) Rev00" xfId="199" xr:uid="{00000000-0005-0000-0000-0000C6000000}"/>
    <cellStyle name="_대곡이설(투찰)_안산부대(투찰)⑤_합덕-신례원(2공구)투찰_합덕-신례원(2공구)투찰_봉무지방산업단지도로(투찰)②_01 실행(군장산단) Rev00_01 실행(부산남컨가호안109-원안분) REV04" xfId="200" xr:uid="{00000000-0005-0000-0000-0000C7000000}"/>
    <cellStyle name="_대곡이설(투찰)_안산부대(투찰)⑤_합덕-신례원(2공구)투찰_합덕-신례원(2공구)투찰_봉무지방산업단지도로(투찰)②+0.250%" xfId="201" xr:uid="{00000000-0005-0000-0000-0000C8000000}"/>
    <cellStyle name="_대곡이설(투찰)_안산부대(투찰)⑤_합덕-신례원(2공구)투찰_합덕-신례원(2공구)투찰_봉무지방산업단지도로(투찰)②+0.250%_01 실행(군장산단) Rev00" xfId="202" xr:uid="{00000000-0005-0000-0000-0000C9000000}"/>
    <cellStyle name="_대곡이설(투찰)_안산부대(투찰)⑤_합덕-신례원(2공구)투찰_합덕-신례원(2공구)투찰_봉무지방산업단지도로(투찰)②+0.250%_01 실행(군장산단) Rev00_01 실행(부산남컨가호안109-원안분) REV04" xfId="203" xr:uid="{00000000-0005-0000-0000-0000CA000000}"/>
    <cellStyle name="_대곡이설(투찰)_양곡부두(투찰)-0.31%" xfId="204" xr:uid="{00000000-0005-0000-0000-0000CB000000}"/>
    <cellStyle name="_대곡이설(투찰)_양곡부두(투찰)-0.31%_01 실행(군장산단) Rev00" xfId="205" xr:uid="{00000000-0005-0000-0000-0000CC000000}"/>
    <cellStyle name="_대곡이설(투찰)_양곡부두(투찰)-0.31%_01 실행(군장산단) Rev00_01 실행(부산남컨가호안109-원안분) REV04" xfId="206" xr:uid="{00000000-0005-0000-0000-0000CD000000}"/>
    <cellStyle name="_대곡이설(투찰)_양곡부두(투찰)-0.31%_경찰서-터미널간도로(투찰)②" xfId="207" xr:uid="{00000000-0005-0000-0000-0000CE000000}"/>
    <cellStyle name="_대곡이설(투찰)_양곡부두(투찰)-0.31%_경찰서-터미널간도로(투찰)②_01 실행(군장산단) Rev00" xfId="208" xr:uid="{00000000-0005-0000-0000-0000CF000000}"/>
    <cellStyle name="_대곡이설(투찰)_양곡부두(투찰)-0.31%_경찰서-터미널간도로(투찰)②_01 실행(군장산단) Rev00_01 실행(부산남컨가호안109-원안분) REV04" xfId="209" xr:uid="{00000000-0005-0000-0000-0000D0000000}"/>
    <cellStyle name="_대곡이설(투찰)_양곡부두(투찰)-0.31%_봉무지방산업단지도로(투찰)②" xfId="210" xr:uid="{00000000-0005-0000-0000-0000D1000000}"/>
    <cellStyle name="_대곡이설(투찰)_양곡부두(투찰)-0.31%_봉무지방산업단지도로(투찰)②_01 실행(군장산단) Rev00" xfId="211" xr:uid="{00000000-0005-0000-0000-0000D2000000}"/>
    <cellStyle name="_대곡이설(투찰)_양곡부두(투찰)-0.31%_봉무지방산업단지도로(투찰)②_01 실행(군장산단) Rev00_01 실행(부산남컨가호안109-원안분) REV04" xfId="212" xr:uid="{00000000-0005-0000-0000-0000D3000000}"/>
    <cellStyle name="_대곡이설(투찰)_양곡부두(투찰)-0.31%_봉무지방산업단지도로(투찰)②+0.250%" xfId="213" xr:uid="{00000000-0005-0000-0000-0000D4000000}"/>
    <cellStyle name="_대곡이설(투찰)_양곡부두(투찰)-0.31%_봉무지방산업단지도로(투찰)②+0.250%_01 실행(군장산단) Rev00" xfId="214" xr:uid="{00000000-0005-0000-0000-0000D5000000}"/>
    <cellStyle name="_대곡이설(투찰)_양곡부두(투찰)-0.31%_봉무지방산업단지도로(투찰)②+0.250%_01 실행(군장산단) Rev00_01 실행(부산남컨가호안109-원안분) REV04" xfId="215" xr:uid="{00000000-0005-0000-0000-0000D6000000}"/>
    <cellStyle name="_대곡이설(투찰)_양곡부두(투찰)-0.31%_합덕-신례원(2공구)투찰" xfId="216" xr:uid="{00000000-0005-0000-0000-0000D7000000}"/>
    <cellStyle name="_대곡이설(투찰)_양곡부두(투찰)-0.31%_합덕-신례원(2공구)투찰_01 실행(군장산단) Rev00" xfId="217" xr:uid="{00000000-0005-0000-0000-0000D8000000}"/>
    <cellStyle name="_대곡이설(투찰)_양곡부두(투찰)-0.31%_합덕-신례원(2공구)투찰_01 실행(군장산단) Rev00_01 실행(부산남컨가호안109-원안분) REV04" xfId="218" xr:uid="{00000000-0005-0000-0000-0000D9000000}"/>
    <cellStyle name="_대곡이설(투찰)_양곡부두(투찰)-0.31%_합덕-신례원(2공구)투찰_경찰서-터미널간도로(투찰)②" xfId="219" xr:uid="{00000000-0005-0000-0000-0000DA000000}"/>
    <cellStyle name="_대곡이설(투찰)_양곡부두(투찰)-0.31%_합덕-신례원(2공구)투찰_경찰서-터미널간도로(투찰)②_01 실행(군장산단) Rev00" xfId="220" xr:uid="{00000000-0005-0000-0000-0000DB000000}"/>
    <cellStyle name="_대곡이설(투찰)_양곡부두(투찰)-0.31%_합덕-신례원(2공구)투찰_경찰서-터미널간도로(투찰)②_01 실행(군장산단) Rev00_01 실행(부산남컨가호안109-원안분) REV04" xfId="221" xr:uid="{00000000-0005-0000-0000-0000DC000000}"/>
    <cellStyle name="_대곡이설(투찰)_양곡부두(투찰)-0.31%_합덕-신례원(2공구)투찰_봉무지방산업단지도로(투찰)②" xfId="222" xr:uid="{00000000-0005-0000-0000-0000DD000000}"/>
    <cellStyle name="_대곡이설(투찰)_양곡부두(투찰)-0.31%_합덕-신례원(2공구)투찰_봉무지방산업단지도로(투찰)②_01 실행(군장산단) Rev00" xfId="223" xr:uid="{00000000-0005-0000-0000-0000DE000000}"/>
    <cellStyle name="_대곡이설(투찰)_양곡부두(투찰)-0.31%_합덕-신례원(2공구)투찰_봉무지방산업단지도로(투찰)②_01 실행(군장산단) Rev00_01 실행(부산남컨가호안109-원안분) REV04" xfId="224" xr:uid="{00000000-0005-0000-0000-0000DF000000}"/>
    <cellStyle name="_대곡이설(투찰)_양곡부두(투찰)-0.31%_합덕-신례원(2공구)투찰_봉무지방산업단지도로(투찰)②+0.250%" xfId="225" xr:uid="{00000000-0005-0000-0000-0000E0000000}"/>
    <cellStyle name="_대곡이설(투찰)_양곡부두(투찰)-0.31%_합덕-신례원(2공구)투찰_봉무지방산업단지도로(투찰)②+0.250%_01 실행(군장산단) Rev00" xfId="226" xr:uid="{00000000-0005-0000-0000-0000E1000000}"/>
    <cellStyle name="_대곡이설(투찰)_양곡부두(투찰)-0.31%_합덕-신례원(2공구)투찰_봉무지방산업단지도로(투찰)②+0.250%_01 실행(군장산단) Rev00_01 실행(부산남컨가호안109-원안분) REV04" xfId="227" xr:uid="{00000000-0005-0000-0000-0000E2000000}"/>
    <cellStyle name="_대곡이설(투찰)_양곡부두(투찰)-0.31%_합덕-신례원(2공구)투찰_합덕-신례원(2공구)투찰" xfId="228" xr:uid="{00000000-0005-0000-0000-0000E3000000}"/>
    <cellStyle name="_대곡이설(투찰)_양곡부두(투찰)-0.31%_합덕-신례원(2공구)투찰_합덕-신례원(2공구)투찰_01 실행(군장산단) Rev00" xfId="229" xr:uid="{00000000-0005-0000-0000-0000E4000000}"/>
    <cellStyle name="_대곡이설(투찰)_양곡부두(투찰)-0.31%_합덕-신례원(2공구)투찰_합덕-신례원(2공구)투찰_01 실행(군장산단) Rev00_01 실행(부산남컨가호안109-원안분) REV04" xfId="230" xr:uid="{00000000-0005-0000-0000-0000E5000000}"/>
    <cellStyle name="_대곡이설(투찰)_양곡부두(투찰)-0.31%_합덕-신례원(2공구)투찰_합덕-신례원(2공구)투찰_경찰서-터미널간도로(투찰)②" xfId="231" xr:uid="{00000000-0005-0000-0000-0000E6000000}"/>
    <cellStyle name="_대곡이설(투찰)_양곡부두(투찰)-0.31%_합덕-신례원(2공구)투찰_합덕-신례원(2공구)투찰_경찰서-터미널간도로(투찰)②_01 실행(군장산단) Rev00" xfId="232" xr:uid="{00000000-0005-0000-0000-0000E7000000}"/>
    <cellStyle name="_대곡이설(투찰)_양곡부두(투찰)-0.31%_합덕-신례원(2공구)투찰_합덕-신례원(2공구)투찰_경찰서-터미널간도로(투찰)②_01 실행(군장산단) Rev00_01 실행(부산남컨가호안109-원안분) REV04" xfId="233" xr:uid="{00000000-0005-0000-0000-0000E8000000}"/>
    <cellStyle name="_대곡이설(투찰)_양곡부두(투찰)-0.31%_합덕-신례원(2공구)투찰_합덕-신례원(2공구)투찰_봉무지방산업단지도로(투찰)②" xfId="234" xr:uid="{00000000-0005-0000-0000-0000E9000000}"/>
    <cellStyle name="_대곡이설(투찰)_양곡부두(투찰)-0.31%_합덕-신례원(2공구)투찰_합덕-신례원(2공구)투찰_봉무지방산업단지도로(투찰)②_01 실행(군장산단) Rev00" xfId="235" xr:uid="{00000000-0005-0000-0000-0000EA000000}"/>
    <cellStyle name="_대곡이설(투찰)_양곡부두(투찰)-0.31%_합덕-신례원(2공구)투찰_합덕-신례원(2공구)투찰_봉무지방산업단지도로(투찰)②_01 실행(군장산단) Rev00_01 실행(부산남컨가호안109-원안분) REV04" xfId="236" xr:uid="{00000000-0005-0000-0000-0000EB000000}"/>
    <cellStyle name="_대곡이설(투찰)_양곡부두(투찰)-0.31%_합덕-신례원(2공구)투찰_합덕-신례원(2공구)투찰_봉무지방산업단지도로(투찰)②+0.250%" xfId="237" xr:uid="{00000000-0005-0000-0000-0000EC000000}"/>
    <cellStyle name="_대곡이설(투찰)_양곡부두(투찰)-0.31%_합덕-신례원(2공구)투찰_합덕-신례원(2공구)투찰_봉무지방산업단지도로(투찰)②+0.250%_01 실행(군장산단) Rev00" xfId="238" xr:uid="{00000000-0005-0000-0000-0000ED000000}"/>
    <cellStyle name="_대곡이설(투찰)_양곡부두(투찰)-0.31%_합덕-신례원(2공구)투찰_합덕-신례원(2공구)투찰_봉무지방산업단지도로(투찰)②+0.250%_01 실행(군장산단) Rev00_01 실행(부산남컨가호안109-원안분) REV04" xfId="239" xr:uid="{00000000-0005-0000-0000-0000EE000000}"/>
    <cellStyle name="_대곡이설(투찰)_창원상수도(토목)투찰" xfId="240" xr:uid="{00000000-0005-0000-0000-0000EF000000}"/>
    <cellStyle name="_대곡이설(투찰)_창원상수도(토목)투찰_01 실행(군장산단) Rev00" xfId="241" xr:uid="{00000000-0005-0000-0000-0000F0000000}"/>
    <cellStyle name="_대곡이설(투찰)_창원상수도(토목)투찰_01 실행(군장산단) Rev00_01 실행(부산남컨가호안109-원안분) REV04" xfId="242" xr:uid="{00000000-0005-0000-0000-0000F1000000}"/>
    <cellStyle name="_대곡이설(투찰)_창원상수도(토목)투찰_경찰서-터미널간도로(투찰)②" xfId="243" xr:uid="{00000000-0005-0000-0000-0000F2000000}"/>
    <cellStyle name="_대곡이설(투찰)_창원상수도(토목)투찰_경찰서-터미널간도로(투찰)②_01 실행(군장산단) Rev00" xfId="244" xr:uid="{00000000-0005-0000-0000-0000F3000000}"/>
    <cellStyle name="_대곡이설(투찰)_창원상수도(토목)투찰_경찰서-터미널간도로(투찰)②_01 실행(군장산단) Rev00_01 실행(부산남컨가호안109-원안분) REV04" xfId="245" xr:uid="{00000000-0005-0000-0000-0000F4000000}"/>
    <cellStyle name="_대곡이설(투찰)_창원상수도(토목)투찰_봉무지방산업단지도로(투찰)②" xfId="246" xr:uid="{00000000-0005-0000-0000-0000F5000000}"/>
    <cellStyle name="_대곡이설(투찰)_창원상수도(토목)투찰_봉무지방산업단지도로(투찰)②_01 실행(군장산단) Rev00" xfId="247" xr:uid="{00000000-0005-0000-0000-0000F6000000}"/>
    <cellStyle name="_대곡이설(투찰)_창원상수도(토목)투찰_봉무지방산업단지도로(투찰)②_01 실행(군장산단) Rev00_01 실행(부산남컨가호안109-원안분) REV04" xfId="248" xr:uid="{00000000-0005-0000-0000-0000F7000000}"/>
    <cellStyle name="_대곡이설(투찰)_창원상수도(토목)투찰_봉무지방산업단지도로(투찰)②+0.250%" xfId="249" xr:uid="{00000000-0005-0000-0000-0000F8000000}"/>
    <cellStyle name="_대곡이설(투찰)_창원상수도(토목)투찰_봉무지방산업단지도로(투찰)②+0.250%_01 실행(군장산단) Rev00" xfId="250" xr:uid="{00000000-0005-0000-0000-0000F9000000}"/>
    <cellStyle name="_대곡이설(투찰)_창원상수도(토목)투찰_봉무지방산업단지도로(투찰)②+0.250%_01 실행(군장산단) Rev00_01 실행(부산남컨가호안109-원안분) REV04" xfId="251" xr:uid="{00000000-0005-0000-0000-0000FA000000}"/>
    <cellStyle name="_대곡이설(투찰)_창원상수도(토목)투찰_합덕-신례원(2공구)투찰" xfId="252" xr:uid="{00000000-0005-0000-0000-0000FB000000}"/>
    <cellStyle name="_대곡이설(투찰)_창원상수도(토목)투찰_합덕-신례원(2공구)투찰_01 실행(군장산단) Rev00" xfId="253" xr:uid="{00000000-0005-0000-0000-0000FC000000}"/>
    <cellStyle name="_대곡이설(투찰)_창원상수도(토목)투찰_합덕-신례원(2공구)투찰_01 실행(군장산단) Rev00_01 실행(부산남컨가호안109-원안분) REV04" xfId="254" xr:uid="{00000000-0005-0000-0000-0000FD000000}"/>
    <cellStyle name="_대곡이설(투찰)_창원상수도(토목)투찰_합덕-신례원(2공구)투찰_경찰서-터미널간도로(투찰)②" xfId="255" xr:uid="{00000000-0005-0000-0000-0000FE000000}"/>
    <cellStyle name="_대곡이설(투찰)_창원상수도(토목)투찰_합덕-신례원(2공구)투찰_경찰서-터미널간도로(투찰)②_01 실행(군장산단) Rev00" xfId="256" xr:uid="{00000000-0005-0000-0000-0000FF000000}"/>
    <cellStyle name="_대곡이설(투찰)_창원상수도(토목)투찰_합덕-신례원(2공구)투찰_경찰서-터미널간도로(투찰)②_01 실행(군장산단) Rev00_01 실행(부산남컨가호안109-원안분) REV04" xfId="257" xr:uid="{00000000-0005-0000-0000-000000010000}"/>
    <cellStyle name="_대곡이설(투찰)_창원상수도(토목)투찰_합덕-신례원(2공구)투찰_봉무지방산업단지도로(투찰)②" xfId="258" xr:uid="{00000000-0005-0000-0000-000001010000}"/>
    <cellStyle name="_대곡이설(투찰)_창원상수도(토목)투찰_합덕-신례원(2공구)투찰_봉무지방산업단지도로(투찰)②_01 실행(군장산단) Rev00" xfId="259" xr:uid="{00000000-0005-0000-0000-000002010000}"/>
    <cellStyle name="_대곡이설(투찰)_창원상수도(토목)투찰_합덕-신례원(2공구)투찰_봉무지방산업단지도로(투찰)②_01 실행(군장산단) Rev00_01 실행(부산남컨가호안109-원안분) REV04" xfId="260" xr:uid="{00000000-0005-0000-0000-000003010000}"/>
    <cellStyle name="_대곡이설(투찰)_창원상수도(토목)투찰_합덕-신례원(2공구)투찰_봉무지방산업단지도로(투찰)②+0.250%" xfId="261" xr:uid="{00000000-0005-0000-0000-000004010000}"/>
    <cellStyle name="_대곡이설(투찰)_창원상수도(토목)투찰_합덕-신례원(2공구)투찰_봉무지방산업단지도로(투찰)②+0.250%_01 실행(군장산단) Rev00" xfId="262" xr:uid="{00000000-0005-0000-0000-000005010000}"/>
    <cellStyle name="_대곡이설(투찰)_창원상수도(토목)투찰_합덕-신례원(2공구)투찰_봉무지방산업단지도로(투찰)②+0.250%_01 실행(군장산단) Rev00_01 실행(부산남컨가호안109-원안분) REV04" xfId="263" xr:uid="{00000000-0005-0000-0000-000006010000}"/>
    <cellStyle name="_대곡이설(투찰)_창원상수도(토목)투찰_합덕-신례원(2공구)투찰_합덕-신례원(2공구)투찰" xfId="264" xr:uid="{00000000-0005-0000-0000-000007010000}"/>
    <cellStyle name="_대곡이설(투찰)_창원상수도(토목)투찰_합덕-신례원(2공구)투찰_합덕-신례원(2공구)투찰_01 실행(군장산단) Rev00" xfId="265" xr:uid="{00000000-0005-0000-0000-000008010000}"/>
    <cellStyle name="_대곡이설(투찰)_창원상수도(토목)투찰_합덕-신례원(2공구)투찰_합덕-신례원(2공구)투찰_01 실행(군장산단) Rev00_01 실행(부산남컨가호안109-원안분) REV04" xfId="266" xr:uid="{00000000-0005-0000-0000-000009010000}"/>
    <cellStyle name="_대곡이설(투찰)_창원상수도(토목)투찰_합덕-신례원(2공구)투찰_합덕-신례원(2공구)투찰_경찰서-터미널간도로(투찰)②" xfId="267" xr:uid="{00000000-0005-0000-0000-00000A010000}"/>
    <cellStyle name="_대곡이설(투찰)_창원상수도(토목)투찰_합덕-신례원(2공구)투찰_합덕-신례원(2공구)투찰_경찰서-터미널간도로(투찰)②_01 실행(군장산단) Rev00" xfId="268" xr:uid="{00000000-0005-0000-0000-00000B010000}"/>
    <cellStyle name="_대곡이설(투찰)_창원상수도(토목)투찰_합덕-신례원(2공구)투찰_합덕-신례원(2공구)투찰_경찰서-터미널간도로(투찰)②_01 실행(군장산단) Rev00_01 실행(부산남컨가호안109-원안분) REV04" xfId="269" xr:uid="{00000000-0005-0000-0000-00000C010000}"/>
    <cellStyle name="_대곡이설(투찰)_창원상수도(토목)투찰_합덕-신례원(2공구)투찰_합덕-신례원(2공구)투찰_봉무지방산업단지도로(투찰)②" xfId="270" xr:uid="{00000000-0005-0000-0000-00000D010000}"/>
    <cellStyle name="_대곡이설(투찰)_창원상수도(토목)투찰_합덕-신례원(2공구)투찰_합덕-신례원(2공구)투찰_봉무지방산업단지도로(투찰)②_01 실행(군장산단) Rev00" xfId="271" xr:uid="{00000000-0005-0000-0000-00000E010000}"/>
    <cellStyle name="_대곡이설(투찰)_창원상수도(토목)투찰_합덕-신례원(2공구)투찰_합덕-신례원(2공구)투찰_봉무지방산업단지도로(투찰)②_01 실행(군장산단) Rev00_01 실행(부산남컨가호안109-원안분) REV04" xfId="272" xr:uid="{00000000-0005-0000-0000-00000F010000}"/>
    <cellStyle name="_대곡이설(투찰)_창원상수도(토목)투찰_합덕-신례원(2공구)투찰_합덕-신례원(2공구)투찰_봉무지방산업단지도로(투찰)②+0.250%" xfId="273" xr:uid="{00000000-0005-0000-0000-000010010000}"/>
    <cellStyle name="_대곡이설(투찰)_창원상수도(토목)투찰_합덕-신례원(2공구)투찰_합덕-신례원(2공구)투찰_봉무지방산업단지도로(투찰)②+0.250%_01 실행(군장산단) Rev00" xfId="274" xr:uid="{00000000-0005-0000-0000-000011010000}"/>
    <cellStyle name="_대곡이설(투찰)_창원상수도(토목)투찰_합덕-신례원(2공구)투찰_합덕-신례원(2공구)투찰_봉무지방산업단지도로(투찰)②+0.250%_01 실행(군장산단) Rev00_01 실행(부산남컨가호안109-원안분) REV04" xfId="275" xr:uid="{00000000-0005-0000-0000-000012010000}"/>
    <cellStyle name="_대곡이설(투찰)_합덕-신례원(2공구)투찰" xfId="276" xr:uid="{00000000-0005-0000-0000-000013010000}"/>
    <cellStyle name="_대곡이설(투찰)_합덕-신례원(2공구)투찰_01 실행(군장산단) Rev00" xfId="277" xr:uid="{00000000-0005-0000-0000-000014010000}"/>
    <cellStyle name="_대곡이설(투찰)_합덕-신례원(2공구)투찰_01 실행(군장산단) Rev00_01 실행(부산남컨가호안109-원안분) REV04" xfId="278" xr:uid="{00000000-0005-0000-0000-000015010000}"/>
    <cellStyle name="_대곡이설(투찰)_합덕-신례원(2공구)투찰_경찰서-터미널간도로(투찰)②" xfId="279" xr:uid="{00000000-0005-0000-0000-000016010000}"/>
    <cellStyle name="_대곡이설(투찰)_합덕-신례원(2공구)투찰_경찰서-터미널간도로(투찰)②_01 실행(군장산단) Rev00" xfId="280" xr:uid="{00000000-0005-0000-0000-000017010000}"/>
    <cellStyle name="_대곡이설(투찰)_합덕-신례원(2공구)투찰_경찰서-터미널간도로(투찰)②_01 실행(군장산단) Rev00_01 실행(부산남컨가호안109-원안분) REV04" xfId="281" xr:uid="{00000000-0005-0000-0000-000018010000}"/>
    <cellStyle name="_대곡이설(투찰)_합덕-신례원(2공구)투찰_봉무지방산업단지도로(투찰)②" xfId="282" xr:uid="{00000000-0005-0000-0000-000019010000}"/>
    <cellStyle name="_대곡이설(투찰)_합덕-신례원(2공구)투찰_봉무지방산업단지도로(투찰)②_01 실행(군장산단) Rev00" xfId="283" xr:uid="{00000000-0005-0000-0000-00001A010000}"/>
    <cellStyle name="_대곡이설(투찰)_합덕-신례원(2공구)투찰_봉무지방산업단지도로(투찰)②_01 실행(군장산단) Rev00_01 실행(부산남컨가호안109-원안분) REV04" xfId="284" xr:uid="{00000000-0005-0000-0000-00001B010000}"/>
    <cellStyle name="_대곡이설(투찰)_합덕-신례원(2공구)투찰_봉무지방산업단지도로(투찰)②+0.250%" xfId="285" xr:uid="{00000000-0005-0000-0000-00001C010000}"/>
    <cellStyle name="_대곡이설(투찰)_합덕-신례원(2공구)투찰_봉무지방산업단지도로(투찰)②+0.250%_01 실행(군장산단) Rev00" xfId="286" xr:uid="{00000000-0005-0000-0000-00001D010000}"/>
    <cellStyle name="_대곡이설(투찰)_합덕-신례원(2공구)투찰_봉무지방산업단지도로(투찰)②+0.250%_01 실행(군장산단) Rev00_01 실행(부산남컨가호안109-원안분) REV04" xfId="287" xr:uid="{00000000-0005-0000-0000-00001E010000}"/>
    <cellStyle name="_대곡이설(투찰)_합덕-신례원(2공구)투찰_합덕-신례원(2공구)투찰" xfId="288" xr:uid="{00000000-0005-0000-0000-00001F010000}"/>
    <cellStyle name="_대곡이설(투찰)_합덕-신례원(2공구)투찰_합덕-신례원(2공구)투찰_01 실행(군장산단) Rev00" xfId="289" xr:uid="{00000000-0005-0000-0000-000020010000}"/>
    <cellStyle name="_대곡이설(투찰)_합덕-신례원(2공구)투찰_합덕-신례원(2공구)투찰_01 실행(군장산단) Rev00_01 실행(부산남컨가호안109-원안분) REV04" xfId="290" xr:uid="{00000000-0005-0000-0000-000021010000}"/>
    <cellStyle name="_대곡이설(투찰)_합덕-신례원(2공구)투찰_합덕-신례원(2공구)투찰_경찰서-터미널간도로(투찰)②" xfId="291" xr:uid="{00000000-0005-0000-0000-000022010000}"/>
    <cellStyle name="_대곡이설(투찰)_합덕-신례원(2공구)투찰_합덕-신례원(2공구)투찰_경찰서-터미널간도로(투찰)②_01 실행(군장산단) Rev00" xfId="292" xr:uid="{00000000-0005-0000-0000-000023010000}"/>
    <cellStyle name="_대곡이설(투찰)_합덕-신례원(2공구)투찰_합덕-신례원(2공구)투찰_경찰서-터미널간도로(투찰)②_01 실행(군장산단) Rev00_01 실행(부산남컨가호안109-원안분) REV04" xfId="293" xr:uid="{00000000-0005-0000-0000-000024010000}"/>
    <cellStyle name="_대곡이설(투찰)_합덕-신례원(2공구)투찰_합덕-신례원(2공구)투찰_봉무지방산업단지도로(투찰)②" xfId="294" xr:uid="{00000000-0005-0000-0000-000025010000}"/>
    <cellStyle name="_대곡이설(투찰)_합덕-신례원(2공구)투찰_합덕-신례원(2공구)투찰_봉무지방산업단지도로(투찰)②_01 실행(군장산단) Rev00" xfId="295" xr:uid="{00000000-0005-0000-0000-000026010000}"/>
    <cellStyle name="_대곡이설(투찰)_합덕-신례원(2공구)투찰_합덕-신례원(2공구)투찰_봉무지방산업단지도로(투찰)②_01 실행(군장산단) Rev00_01 실행(부산남컨가호안109-원안분) REV04" xfId="296" xr:uid="{00000000-0005-0000-0000-000027010000}"/>
    <cellStyle name="_대곡이설(투찰)_합덕-신례원(2공구)투찰_합덕-신례원(2공구)투찰_봉무지방산업단지도로(투찰)②+0.250%" xfId="297" xr:uid="{00000000-0005-0000-0000-000028010000}"/>
    <cellStyle name="_대곡이설(투찰)_합덕-신례원(2공구)투찰_합덕-신례원(2공구)투찰_봉무지방산업단지도로(투찰)②+0.250%_01 실행(군장산단) Rev00" xfId="298" xr:uid="{00000000-0005-0000-0000-000029010000}"/>
    <cellStyle name="_대곡이설(투찰)_합덕-신례원(2공구)투찰_합덕-신례원(2공구)투찰_봉무지방산업단지도로(투찰)②+0.250%_01 실행(군장산단) Rev00_01 실행(부산남컨가호안109-원안분) REV04" xfId="299" xr:uid="{00000000-0005-0000-0000-00002A010000}"/>
    <cellStyle name="_도곡1교 교대 수량" xfId="300" xr:uid="{00000000-0005-0000-0000-00002B010000}"/>
    <cellStyle name="_도곡1교 교대 수량_RAMP-E교-최종000" xfId="301" xr:uid="{00000000-0005-0000-0000-00002C010000}"/>
    <cellStyle name="_도곡1교 교대 수량_RAMP-E교-최종000_공유수면매립도시관리계획및실시설계용역" xfId="302" xr:uid="{00000000-0005-0000-0000-00002D010000}"/>
    <cellStyle name="_도곡1교 교대 수량_RAMP-E교-최종000_시방서" xfId="303" xr:uid="{00000000-0005-0000-0000-00002E010000}"/>
    <cellStyle name="_도곡1교 교대 수량_RAMP-E교-최종000_시방서_공유수면매립도시관리계획및실시설계용역" xfId="304" xr:uid="{00000000-0005-0000-0000-00002F010000}"/>
    <cellStyle name="_도곡1교 교대 수량_RAMP-E교-최종000_파도 - 모항선 횡배수관 확장" xfId="305" xr:uid="{00000000-0005-0000-0000-000030010000}"/>
    <cellStyle name="_도곡1교 교대 수량_RAMP-E교-최종000_파도 - 모항선 횡배수관 확장_공유수면매립도시관리계획및실시설계용역" xfId="306" xr:uid="{00000000-0005-0000-0000-000031010000}"/>
    <cellStyle name="_도곡1교 교대 수량_RAMP-E교-최종000_파도 - 모항선 횡배수관 확장_시방서" xfId="307" xr:uid="{00000000-0005-0000-0000-000032010000}"/>
    <cellStyle name="_도곡1교 교대 수량_RAMP-E교-최종000_파도 - 모항선 횡배수관 확장_시방서_공유수면매립도시관리계획및실시설계용역" xfId="308" xr:uid="{00000000-0005-0000-0000-000033010000}"/>
    <cellStyle name="_도곡1교 교대 수량_공유수면매립도시관리계획및실시설계용역" xfId="309" xr:uid="{00000000-0005-0000-0000-000034010000}"/>
    <cellStyle name="_도곡1교 교대 수량_시방서" xfId="310" xr:uid="{00000000-0005-0000-0000-000035010000}"/>
    <cellStyle name="_도곡1교 교대 수량_시방서_공유수면매립도시관리계획및실시설계용역" xfId="311" xr:uid="{00000000-0005-0000-0000-000036010000}"/>
    <cellStyle name="_도곡1교 교대(시점) 수량" xfId="312" xr:uid="{00000000-0005-0000-0000-000037010000}"/>
    <cellStyle name="_도곡1교 교대(시점) 수량_RAMP-E교-최종000" xfId="313" xr:uid="{00000000-0005-0000-0000-000038010000}"/>
    <cellStyle name="_도곡1교 교대(시점) 수량_RAMP-E교-최종000_공유수면매립도시관리계획및실시설계용역" xfId="314" xr:uid="{00000000-0005-0000-0000-000039010000}"/>
    <cellStyle name="_도곡1교 교대(시점) 수량_RAMP-E교-최종000_시방서" xfId="315" xr:uid="{00000000-0005-0000-0000-00003A010000}"/>
    <cellStyle name="_도곡1교 교대(시점) 수량_RAMP-E교-최종000_시방서_공유수면매립도시관리계획및실시설계용역" xfId="316" xr:uid="{00000000-0005-0000-0000-00003B010000}"/>
    <cellStyle name="_도곡1교 교대(시점) 수량_RAMP-E교-최종000_파도 - 모항선 횡배수관 확장" xfId="317" xr:uid="{00000000-0005-0000-0000-00003C010000}"/>
    <cellStyle name="_도곡1교 교대(시점) 수량_RAMP-E교-최종000_파도 - 모항선 횡배수관 확장_공유수면매립도시관리계획및실시설계용역" xfId="318" xr:uid="{00000000-0005-0000-0000-00003D010000}"/>
    <cellStyle name="_도곡1교 교대(시점) 수량_RAMP-E교-최종000_파도 - 모항선 횡배수관 확장_시방서" xfId="319" xr:uid="{00000000-0005-0000-0000-00003E010000}"/>
    <cellStyle name="_도곡1교 교대(시점) 수량_RAMP-E교-최종000_파도 - 모항선 횡배수관 확장_시방서_공유수면매립도시관리계획및실시설계용역" xfId="320" xr:uid="{00000000-0005-0000-0000-00003F010000}"/>
    <cellStyle name="_도곡1교 교대(시점) 수량_공유수면매립도시관리계획및실시설계용역" xfId="321" xr:uid="{00000000-0005-0000-0000-000040010000}"/>
    <cellStyle name="_도곡1교 교대(시점) 수량_시방서" xfId="322" xr:uid="{00000000-0005-0000-0000-000041010000}"/>
    <cellStyle name="_도곡1교 교대(시점) 수량_시방서_공유수면매립도시관리계획및실시설계용역" xfId="323" xr:uid="{00000000-0005-0000-0000-000042010000}"/>
    <cellStyle name="_도곡1교 하부공 수량" xfId="324" xr:uid="{00000000-0005-0000-0000-000043010000}"/>
    <cellStyle name="_도곡1교 하부공 수량_RAMP-E교-최종000" xfId="325" xr:uid="{00000000-0005-0000-0000-000044010000}"/>
    <cellStyle name="_도곡1교 하부공 수량_RAMP-E교-최종000_공유수면매립도시관리계획및실시설계용역" xfId="326" xr:uid="{00000000-0005-0000-0000-000045010000}"/>
    <cellStyle name="_도곡1교 하부공 수량_RAMP-E교-최종000_시방서" xfId="327" xr:uid="{00000000-0005-0000-0000-000046010000}"/>
    <cellStyle name="_도곡1교 하부공 수량_RAMP-E교-최종000_시방서_공유수면매립도시관리계획및실시설계용역" xfId="328" xr:uid="{00000000-0005-0000-0000-000047010000}"/>
    <cellStyle name="_도곡1교 하부공 수량_RAMP-E교-최종000_파도 - 모항선 횡배수관 확장" xfId="329" xr:uid="{00000000-0005-0000-0000-000048010000}"/>
    <cellStyle name="_도곡1교 하부공 수량_RAMP-E교-최종000_파도 - 모항선 횡배수관 확장_공유수면매립도시관리계획및실시설계용역" xfId="330" xr:uid="{00000000-0005-0000-0000-000049010000}"/>
    <cellStyle name="_도곡1교 하부공 수량_RAMP-E교-최종000_파도 - 모항선 횡배수관 확장_시방서" xfId="331" xr:uid="{00000000-0005-0000-0000-00004A010000}"/>
    <cellStyle name="_도곡1교 하부공 수량_RAMP-E교-최종000_파도 - 모항선 횡배수관 확장_시방서_공유수면매립도시관리계획및실시설계용역" xfId="332" xr:uid="{00000000-0005-0000-0000-00004B010000}"/>
    <cellStyle name="_도곡1교 하부공 수량_공유수면매립도시관리계획및실시설계용역" xfId="333" xr:uid="{00000000-0005-0000-0000-00004C010000}"/>
    <cellStyle name="_도곡1교 하부공 수량_시방서" xfId="334" xr:uid="{00000000-0005-0000-0000-00004D010000}"/>
    <cellStyle name="_도곡1교 하부공 수량_시방서_공유수면매립도시관리계획및실시설계용역" xfId="335" xr:uid="{00000000-0005-0000-0000-00004E010000}"/>
    <cellStyle name="_도곡2교 교대 수량" xfId="336" xr:uid="{00000000-0005-0000-0000-00004F010000}"/>
    <cellStyle name="_도곡2교 교대 수량_RAMP-E교-최종000" xfId="337" xr:uid="{00000000-0005-0000-0000-000050010000}"/>
    <cellStyle name="_도곡2교 교대 수량_RAMP-E교-최종000_공유수면매립도시관리계획및실시설계용역" xfId="338" xr:uid="{00000000-0005-0000-0000-000051010000}"/>
    <cellStyle name="_도곡2교 교대 수량_RAMP-E교-최종000_시방서" xfId="339" xr:uid="{00000000-0005-0000-0000-000052010000}"/>
    <cellStyle name="_도곡2교 교대 수량_RAMP-E교-최종000_시방서_공유수면매립도시관리계획및실시설계용역" xfId="340" xr:uid="{00000000-0005-0000-0000-000053010000}"/>
    <cellStyle name="_도곡2교 교대 수량_RAMP-E교-최종000_파도 - 모항선 횡배수관 확장" xfId="341" xr:uid="{00000000-0005-0000-0000-000054010000}"/>
    <cellStyle name="_도곡2교 교대 수량_RAMP-E교-최종000_파도 - 모항선 횡배수관 확장_공유수면매립도시관리계획및실시설계용역" xfId="342" xr:uid="{00000000-0005-0000-0000-000055010000}"/>
    <cellStyle name="_도곡2교 교대 수량_RAMP-E교-최종000_파도 - 모항선 횡배수관 확장_시방서" xfId="343" xr:uid="{00000000-0005-0000-0000-000056010000}"/>
    <cellStyle name="_도곡2교 교대 수량_RAMP-E교-최종000_파도 - 모항선 횡배수관 확장_시방서_공유수면매립도시관리계획및실시설계용역" xfId="344" xr:uid="{00000000-0005-0000-0000-000057010000}"/>
    <cellStyle name="_도곡2교 교대 수량_공유수면매립도시관리계획및실시설계용역" xfId="345" xr:uid="{00000000-0005-0000-0000-000058010000}"/>
    <cellStyle name="_도곡2교 교대 수량_시방서" xfId="346" xr:uid="{00000000-0005-0000-0000-000059010000}"/>
    <cellStyle name="_도곡2교 교대 수량_시방서_공유수면매립도시관리계획및실시설계용역" xfId="347" xr:uid="{00000000-0005-0000-0000-00005A010000}"/>
    <cellStyle name="_도곡2교 교대(종점) 수량" xfId="348" xr:uid="{00000000-0005-0000-0000-00005B010000}"/>
    <cellStyle name="_도곡2교 교대(종점) 수량_RAMP-E교-최종000" xfId="349" xr:uid="{00000000-0005-0000-0000-00005C010000}"/>
    <cellStyle name="_도곡2교 교대(종점) 수량_RAMP-E교-최종000_공유수면매립도시관리계획및실시설계용역" xfId="350" xr:uid="{00000000-0005-0000-0000-00005D010000}"/>
    <cellStyle name="_도곡2교 교대(종점) 수량_RAMP-E교-최종000_시방서" xfId="351" xr:uid="{00000000-0005-0000-0000-00005E010000}"/>
    <cellStyle name="_도곡2교 교대(종점) 수량_RAMP-E교-최종000_시방서_공유수면매립도시관리계획및실시설계용역" xfId="352" xr:uid="{00000000-0005-0000-0000-00005F010000}"/>
    <cellStyle name="_도곡2교 교대(종점) 수량_RAMP-E교-최종000_파도 - 모항선 횡배수관 확장" xfId="353" xr:uid="{00000000-0005-0000-0000-000060010000}"/>
    <cellStyle name="_도곡2교 교대(종점) 수량_RAMP-E교-최종000_파도 - 모항선 횡배수관 확장_공유수면매립도시관리계획및실시설계용역" xfId="354" xr:uid="{00000000-0005-0000-0000-000061010000}"/>
    <cellStyle name="_도곡2교 교대(종점) 수량_RAMP-E교-최종000_파도 - 모항선 횡배수관 확장_시방서" xfId="355" xr:uid="{00000000-0005-0000-0000-000062010000}"/>
    <cellStyle name="_도곡2교 교대(종점) 수량_RAMP-E교-최종000_파도 - 모항선 횡배수관 확장_시방서_공유수면매립도시관리계획및실시설계용역" xfId="356" xr:uid="{00000000-0005-0000-0000-000063010000}"/>
    <cellStyle name="_도곡2교 교대(종점) 수량_공유수면매립도시관리계획및실시설계용역" xfId="357" xr:uid="{00000000-0005-0000-0000-000064010000}"/>
    <cellStyle name="_도곡2교 교대(종점) 수량_시방서" xfId="358" xr:uid="{00000000-0005-0000-0000-000065010000}"/>
    <cellStyle name="_도곡2교 교대(종점) 수량_시방서_공유수면매립도시관리계획및실시설계용역" xfId="359" xr:uid="{00000000-0005-0000-0000-000066010000}"/>
    <cellStyle name="_도곡3교 교대 수량" xfId="360" xr:uid="{00000000-0005-0000-0000-000067010000}"/>
    <cellStyle name="_도곡3교 교대 수량_RAMP-E교-최종000" xfId="361" xr:uid="{00000000-0005-0000-0000-000068010000}"/>
    <cellStyle name="_도곡3교 교대 수량_RAMP-E교-최종000_공유수면매립도시관리계획및실시설계용역" xfId="362" xr:uid="{00000000-0005-0000-0000-000069010000}"/>
    <cellStyle name="_도곡3교 교대 수량_RAMP-E교-최종000_시방서" xfId="363" xr:uid="{00000000-0005-0000-0000-00006A010000}"/>
    <cellStyle name="_도곡3교 교대 수량_RAMP-E교-최종000_시방서_공유수면매립도시관리계획및실시설계용역" xfId="364" xr:uid="{00000000-0005-0000-0000-00006B010000}"/>
    <cellStyle name="_도곡3교 교대 수량_RAMP-E교-최종000_파도 - 모항선 횡배수관 확장" xfId="365" xr:uid="{00000000-0005-0000-0000-00006C010000}"/>
    <cellStyle name="_도곡3교 교대 수량_RAMP-E교-최종000_파도 - 모항선 횡배수관 확장_공유수면매립도시관리계획및실시설계용역" xfId="366" xr:uid="{00000000-0005-0000-0000-00006D010000}"/>
    <cellStyle name="_도곡3교 교대 수량_RAMP-E교-최종000_파도 - 모항선 횡배수관 확장_시방서" xfId="367" xr:uid="{00000000-0005-0000-0000-00006E010000}"/>
    <cellStyle name="_도곡3교 교대 수량_RAMP-E교-최종000_파도 - 모항선 횡배수관 확장_시방서_공유수면매립도시관리계획및실시설계용역" xfId="368" xr:uid="{00000000-0005-0000-0000-00006F010000}"/>
    <cellStyle name="_도곡3교 교대 수량_공유수면매립도시관리계획및실시설계용역" xfId="369" xr:uid="{00000000-0005-0000-0000-000070010000}"/>
    <cellStyle name="_도곡3교 교대 수량_시방서" xfId="370" xr:uid="{00000000-0005-0000-0000-000071010000}"/>
    <cellStyle name="_도곡3교 교대 수량_시방서_공유수면매립도시관리계획및실시설계용역" xfId="371" xr:uid="{00000000-0005-0000-0000-000072010000}"/>
    <cellStyle name="_도곡4교 하부공 수량" xfId="372" xr:uid="{00000000-0005-0000-0000-000073010000}"/>
    <cellStyle name="_도곡4교 하부공 수량_RAMP-E교-최종000" xfId="373" xr:uid="{00000000-0005-0000-0000-000074010000}"/>
    <cellStyle name="_도곡4교 하부공 수량_RAMP-E교-최종000_공유수면매립도시관리계획및실시설계용역" xfId="374" xr:uid="{00000000-0005-0000-0000-000075010000}"/>
    <cellStyle name="_도곡4교 하부공 수량_RAMP-E교-최종000_시방서" xfId="375" xr:uid="{00000000-0005-0000-0000-000076010000}"/>
    <cellStyle name="_도곡4교 하부공 수량_RAMP-E교-최종000_시방서_공유수면매립도시관리계획및실시설계용역" xfId="376" xr:uid="{00000000-0005-0000-0000-000077010000}"/>
    <cellStyle name="_도곡4교 하부공 수량_RAMP-E교-최종000_파도 - 모항선 횡배수관 확장" xfId="377" xr:uid="{00000000-0005-0000-0000-000078010000}"/>
    <cellStyle name="_도곡4교 하부공 수량_RAMP-E교-최종000_파도 - 모항선 횡배수관 확장_공유수면매립도시관리계획및실시설계용역" xfId="378" xr:uid="{00000000-0005-0000-0000-000079010000}"/>
    <cellStyle name="_도곡4교 하부공 수량_RAMP-E교-최종000_파도 - 모항선 횡배수관 확장_시방서" xfId="379" xr:uid="{00000000-0005-0000-0000-00007A010000}"/>
    <cellStyle name="_도곡4교 하부공 수량_RAMP-E교-최종000_파도 - 모항선 횡배수관 확장_시방서_공유수면매립도시관리계획및실시설계용역" xfId="380" xr:uid="{00000000-0005-0000-0000-00007B010000}"/>
    <cellStyle name="_도곡4교 하부공 수량_공유수면매립도시관리계획및실시설계용역" xfId="381" xr:uid="{00000000-0005-0000-0000-00007C010000}"/>
    <cellStyle name="_도곡4교 하부공 수량_시방서" xfId="382" xr:uid="{00000000-0005-0000-0000-00007D010000}"/>
    <cellStyle name="_도곡4교 하부공 수량_시방서_공유수면매립도시관리계획및실시설계용역" xfId="383" xr:uid="{00000000-0005-0000-0000-00007E010000}"/>
    <cellStyle name="_도곡교 교대 수량" xfId="384" xr:uid="{00000000-0005-0000-0000-00007F010000}"/>
    <cellStyle name="_도곡교 교대 수량_RAMP-E교-최종000" xfId="385" xr:uid="{00000000-0005-0000-0000-000080010000}"/>
    <cellStyle name="_도곡교 교대 수량_RAMP-E교-최종000_공유수면매립도시관리계획및실시설계용역" xfId="386" xr:uid="{00000000-0005-0000-0000-000081010000}"/>
    <cellStyle name="_도곡교 교대 수량_RAMP-E교-최종000_시방서" xfId="387" xr:uid="{00000000-0005-0000-0000-000082010000}"/>
    <cellStyle name="_도곡교 교대 수량_RAMP-E교-최종000_시방서_공유수면매립도시관리계획및실시설계용역" xfId="388" xr:uid="{00000000-0005-0000-0000-000083010000}"/>
    <cellStyle name="_도곡교 교대 수량_RAMP-E교-최종000_파도 - 모항선 횡배수관 확장" xfId="389" xr:uid="{00000000-0005-0000-0000-000084010000}"/>
    <cellStyle name="_도곡교 교대 수량_RAMP-E교-최종000_파도 - 모항선 횡배수관 확장_공유수면매립도시관리계획및실시설계용역" xfId="390" xr:uid="{00000000-0005-0000-0000-000085010000}"/>
    <cellStyle name="_도곡교 교대 수량_RAMP-E교-최종000_파도 - 모항선 횡배수관 확장_시방서" xfId="391" xr:uid="{00000000-0005-0000-0000-000086010000}"/>
    <cellStyle name="_도곡교 교대 수량_RAMP-E교-최종000_파도 - 모항선 횡배수관 확장_시방서_공유수면매립도시관리계획및실시설계용역" xfId="392" xr:uid="{00000000-0005-0000-0000-000087010000}"/>
    <cellStyle name="_도곡교 교대 수량_공유수면매립도시관리계획및실시설계용역" xfId="393" xr:uid="{00000000-0005-0000-0000-000088010000}"/>
    <cellStyle name="_도곡교 교대 수량_시방서" xfId="394" xr:uid="{00000000-0005-0000-0000-000089010000}"/>
    <cellStyle name="_도곡교 교대 수량_시방서_공유수면매립도시관리계획및실시설계용역" xfId="395" xr:uid="{00000000-0005-0000-0000-00008A010000}"/>
    <cellStyle name="_도덕-고흥도로(투찰)" xfId="396" xr:uid="{00000000-0005-0000-0000-00008B010000}"/>
    <cellStyle name="_도원동내역및수량산출서(0813)" xfId="397" xr:uid="{00000000-0005-0000-0000-00008C010000}"/>
    <cellStyle name="_동대병원(투찰①)" xfId="398" xr:uid="{00000000-0005-0000-0000-00008D010000}"/>
    <cellStyle name="_디지털산업단지견적서" xfId="399" xr:uid="{00000000-0005-0000-0000-00008E010000}"/>
    <cellStyle name="_라멘교 토공" xfId="400" xr:uid="{00000000-0005-0000-0000-00008F010000}"/>
    <cellStyle name="_마무리공사" xfId="401" xr:uid="{00000000-0005-0000-0000-000090010000}"/>
    <cellStyle name="_문의 미천 가로등" xfId="402" xr:uid="{00000000-0005-0000-0000-000091010000}"/>
    <cellStyle name="_방동" xfId="403" xr:uid="{00000000-0005-0000-0000-000092010000}"/>
    <cellStyle name="_방동_03구조~1" xfId="404" xr:uid="{00000000-0005-0000-0000-000093010000}"/>
    <cellStyle name="_방동_03구조~1_라멘교 토공" xfId="405" xr:uid="{00000000-0005-0000-0000-000094010000}"/>
    <cellStyle name="_방동_03구조~1_포장" xfId="406" xr:uid="{00000000-0005-0000-0000-000095010000}"/>
    <cellStyle name="_방동_03구조~1_포장_라멘교 토공" xfId="407" xr:uid="{00000000-0005-0000-0000-000096010000}"/>
    <cellStyle name="_방동_03구조물공" xfId="408" xr:uid="{00000000-0005-0000-0000-000097010000}"/>
    <cellStyle name="_방동_03구조물공_라멘교 토공" xfId="409" xr:uid="{00000000-0005-0000-0000-000098010000}"/>
    <cellStyle name="_방동_03구조물공_포장" xfId="410" xr:uid="{00000000-0005-0000-0000-000099010000}"/>
    <cellStyle name="_방동_03구조물공_포장_라멘교 토공" xfId="411" xr:uid="{00000000-0005-0000-0000-00009A010000}"/>
    <cellStyle name="_방동_동막리소교량" xfId="412" xr:uid="{00000000-0005-0000-0000-00009B010000}"/>
    <cellStyle name="_방동_동막리소교량_라멘교 토공" xfId="413" xr:uid="{00000000-0005-0000-0000-00009C010000}"/>
    <cellStyle name="_방동_동막리소교량_포장" xfId="414" xr:uid="{00000000-0005-0000-0000-00009D010000}"/>
    <cellStyle name="_방동_동막리소교량_포장_라멘교 토공" xfId="415" xr:uid="{00000000-0005-0000-0000-00009E010000}"/>
    <cellStyle name="_방동_라멘교 토공" xfId="416" xr:uid="{00000000-0005-0000-0000-00009F010000}"/>
    <cellStyle name="_방동_마현12~1" xfId="417" xr:uid="{00000000-0005-0000-0000-0000A0010000}"/>
    <cellStyle name="_방동_마현12~1_라멘교 토공" xfId="418" xr:uid="{00000000-0005-0000-0000-0000A1010000}"/>
    <cellStyle name="_방동_마현12~1_포장" xfId="419" xr:uid="{00000000-0005-0000-0000-0000A2010000}"/>
    <cellStyle name="_방동_마현12~1_포장_라멘교 토공" xfId="420" xr:uid="{00000000-0005-0000-0000-0000A3010000}"/>
    <cellStyle name="_방동_문혜3리" xfId="421" xr:uid="{00000000-0005-0000-0000-0000A4010000}"/>
    <cellStyle name="_방동_문혜3리_라멘교 토공" xfId="422" xr:uid="{00000000-0005-0000-0000-0000A5010000}"/>
    <cellStyle name="_방동_문혜3리_포장" xfId="423" xr:uid="{00000000-0005-0000-0000-0000A6010000}"/>
    <cellStyle name="_방동_문혜3리_포장_라멘교 토공" xfId="424" xr:uid="{00000000-0005-0000-0000-0000A7010000}"/>
    <cellStyle name="_방동_방동" xfId="425" xr:uid="{00000000-0005-0000-0000-0000A8010000}"/>
    <cellStyle name="_방동_방동_라멘교 토공" xfId="426" xr:uid="{00000000-0005-0000-0000-0000A9010000}"/>
    <cellStyle name="_방동_방동_포장" xfId="427" xr:uid="{00000000-0005-0000-0000-0000AA010000}"/>
    <cellStyle name="_방동_방동_포장_라멘교 토공" xfId="428" xr:uid="{00000000-0005-0000-0000-0000AB010000}"/>
    <cellStyle name="_방동_산양2리지구" xfId="429" xr:uid="{00000000-0005-0000-0000-0000AC010000}"/>
    <cellStyle name="_방동_산양2리지구_라멘교 토공" xfId="430" xr:uid="{00000000-0005-0000-0000-0000AD010000}"/>
    <cellStyle name="_방동_산양2리지구_포장" xfId="431" xr:uid="{00000000-0005-0000-0000-0000AE010000}"/>
    <cellStyle name="_방동_산양2리지구_포장_라멘교 토공" xfId="432" xr:uid="{00000000-0005-0000-0000-0000AF010000}"/>
    <cellStyle name="_방동_산양리지구" xfId="433" xr:uid="{00000000-0005-0000-0000-0000B0010000}"/>
    <cellStyle name="_방동_산양리지구_라멘교 토공" xfId="434" xr:uid="{00000000-0005-0000-0000-0000B1010000}"/>
    <cellStyle name="_방동_산양리지구_포장" xfId="435" xr:uid="{00000000-0005-0000-0000-0000B2010000}"/>
    <cellStyle name="_방동_산양리지구_포장_라멘교 토공" xfId="436" xr:uid="{00000000-0005-0000-0000-0000B3010000}"/>
    <cellStyle name="_방동_서상2리" xfId="437" xr:uid="{00000000-0005-0000-0000-0000B4010000}"/>
    <cellStyle name="_방동_서상2리_라멘교 토공" xfId="438" xr:uid="{00000000-0005-0000-0000-0000B5010000}"/>
    <cellStyle name="_방동_서상2리_포장" xfId="439" xr:uid="{00000000-0005-0000-0000-0000B6010000}"/>
    <cellStyle name="_방동_서상2리_포장_라멘교 토공" xfId="440" xr:uid="{00000000-0005-0000-0000-0000B7010000}"/>
    <cellStyle name="_방동_오항" xfId="441" xr:uid="{00000000-0005-0000-0000-0000B8010000}"/>
    <cellStyle name="_방동_오항_라멘교 토공" xfId="442" xr:uid="{00000000-0005-0000-0000-0000B9010000}"/>
    <cellStyle name="_방동_오항_포장" xfId="443" xr:uid="{00000000-0005-0000-0000-0000BA010000}"/>
    <cellStyle name="_방동_오항_포장_라멘교 토공" xfId="444" xr:uid="{00000000-0005-0000-0000-0000BB010000}"/>
    <cellStyle name="_방동_원평" xfId="445" xr:uid="{00000000-0005-0000-0000-0000BC010000}"/>
    <cellStyle name="_방동_원평_라멘교 토공" xfId="446" xr:uid="{00000000-0005-0000-0000-0000BD010000}"/>
    <cellStyle name="_방동_원평_포장" xfId="447" xr:uid="{00000000-0005-0000-0000-0000BE010000}"/>
    <cellStyle name="_방동_원평_포장_라멘교 토공" xfId="448" xr:uid="{00000000-0005-0000-0000-0000BF010000}"/>
    <cellStyle name="_방동_추곡" xfId="449" xr:uid="{00000000-0005-0000-0000-0000C0010000}"/>
    <cellStyle name="_방동_추곡_라멘교 토공" xfId="450" xr:uid="{00000000-0005-0000-0000-0000C1010000}"/>
    <cellStyle name="_방동_추곡_포장" xfId="451" xr:uid="{00000000-0005-0000-0000-0000C2010000}"/>
    <cellStyle name="_방동_추곡_포장_라멘교 토공" xfId="452" xr:uid="{00000000-0005-0000-0000-0000C3010000}"/>
    <cellStyle name="_방동_포장" xfId="453" xr:uid="{00000000-0005-0000-0000-0000C4010000}"/>
    <cellStyle name="_방동_포장_라멘교 토공" xfId="454" xr:uid="{00000000-0005-0000-0000-0000C5010000}"/>
    <cellStyle name="_봉평-내면도로(투찰)⑦(-1.22)" xfId="455" xr:uid="{00000000-0005-0000-0000-0000C6010000}"/>
    <cellStyle name="_봉평-내면도로(투찰)⑦(-1.22)_01 실행(군장산단) Rev00" xfId="456" xr:uid="{00000000-0005-0000-0000-0000C7010000}"/>
    <cellStyle name="_봉평-내면도로(투찰)⑦(-1.22)_01 실행(군장산단) Rev00_01 실행(부산남컨가호안109-원안분) REV04" xfId="457" xr:uid="{00000000-0005-0000-0000-0000C8010000}"/>
    <cellStyle name="_부대견적결과" xfId="458" xr:uid="{00000000-0005-0000-0000-0000C9010000}"/>
    <cellStyle name="_부대견적결과_01 실행(군장산단) Rev00" xfId="459" xr:uid="{00000000-0005-0000-0000-0000CA010000}"/>
    <cellStyle name="_부대견적결과_01 실행(군장산단) Rev00_01 실행(부산남컨가호안109-원안분) REV04" xfId="460" xr:uid="{00000000-0005-0000-0000-0000CB010000}"/>
    <cellStyle name="_부대견적결과1" xfId="461" xr:uid="{00000000-0005-0000-0000-0000CC010000}"/>
    <cellStyle name="_부대견적결과1_01 실행(군장산단) Rev00" xfId="462" xr:uid="{00000000-0005-0000-0000-0000CD010000}"/>
    <cellStyle name="_부대견적결과1_01 실행(군장산단) Rev00_01 실행(부산남컨가호안109-원안분) REV04" xfId="463" xr:uid="{00000000-0005-0000-0000-0000CE010000}"/>
    <cellStyle name="_부대견적의뢰" xfId="464" xr:uid="{00000000-0005-0000-0000-0000CF010000}"/>
    <cellStyle name="_부대견적의뢰_01 실행(군장산단) Rev00" xfId="465" xr:uid="{00000000-0005-0000-0000-0000D0010000}"/>
    <cellStyle name="_부대견적의뢰_01 실행(군장산단) Rev00_01 실행(부산남컨가호안109-원안분) REV04" xfId="466" xr:uid="{00000000-0005-0000-0000-0000D1010000}"/>
    <cellStyle name="_부대공" xfId="467" xr:uid="{00000000-0005-0000-0000-0000D2010000}"/>
    <cellStyle name="_부대선정조정품의" xfId="468" xr:uid="{00000000-0005-0000-0000-0000D3010000}"/>
    <cellStyle name="_부대선정조정품의_01 실행(군장산단) Rev00" xfId="469" xr:uid="{00000000-0005-0000-0000-0000D4010000}"/>
    <cellStyle name="_부대선정조정품의_01 실행(군장산단) Rev00_01 실행(부산남컨가호안109-원안분) REV04" xfId="470" xr:uid="{00000000-0005-0000-0000-0000D5010000}"/>
    <cellStyle name="_부대입찰결과" xfId="471" xr:uid="{00000000-0005-0000-0000-0000D6010000}"/>
    <cellStyle name="_부대입찰결과_01 실행(군장산단) Rev00" xfId="472" xr:uid="{00000000-0005-0000-0000-0000D7010000}"/>
    <cellStyle name="_부대입찰결과_01 실행(군장산단) Rev00_01 실행(부산남컨가호안109-원안분) REV04" xfId="473" xr:uid="{00000000-0005-0000-0000-0000D8010000}"/>
    <cellStyle name="_부대입찰송부" xfId="474" xr:uid="{00000000-0005-0000-0000-0000D9010000}"/>
    <cellStyle name="_부대입찰송부(1차조정)" xfId="475" xr:uid="{00000000-0005-0000-0000-0000DA010000}"/>
    <cellStyle name="_부대입찰송부(1차조정)_01 실행(군장산단) Rev00" xfId="476" xr:uid="{00000000-0005-0000-0000-0000DB010000}"/>
    <cellStyle name="_부대입찰송부(1차조정)_01 실행(군장산단) Rev00_01 실행(부산남컨가호안109-원안분) REV04" xfId="477" xr:uid="{00000000-0005-0000-0000-0000DC010000}"/>
    <cellStyle name="_부대입찰송부(무안광주)" xfId="478" xr:uid="{00000000-0005-0000-0000-0000DD010000}"/>
    <cellStyle name="_부대입찰송부(무안광주)_01 실행(군장산단) Rev00" xfId="479" xr:uid="{00000000-0005-0000-0000-0000DE010000}"/>
    <cellStyle name="_부대입찰송부(무안광주)_01 실행(군장산단) Rev00_01 실행(부산남컨가호안109-원안분) REV04" xfId="480" xr:uid="{00000000-0005-0000-0000-0000DF010000}"/>
    <cellStyle name="_부대입찰송부_01 실행(군장산단) Rev00" xfId="481" xr:uid="{00000000-0005-0000-0000-0000E0010000}"/>
    <cellStyle name="_부대입찰송부_01 실행(군장산단) Rev00_01 실행(부산남컨가호안109-원안분) REV04" xfId="482" xr:uid="{00000000-0005-0000-0000-0000E1010000}"/>
    <cellStyle name="_부대입찰양식②" xfId="483" xr:uid="{00000000-0005-0000-0000-0000E2010000}"/>
    <cellStyle name="_부대입찰양식②_01 실행(군장산단) Rev00" xfId="484" xr:uid="{00000000-0005-0000-0000-0000E3010000}"/>
    <cellStyle name="_부대입찰양식②_01 실행(군장산단) Rev00_01 실행(부산남컨가호안109-원안분) REV04" xfId="485" xr:uid="{00000000-0005-0000-0000-0000E4010000}"/>
    <cellStyle name="_부대입찰양식②_경찰서-터미널간도로(투찰)②" xfId="486" xr:uid="{00000000-0005-0000-0000-0000E5010000}"/>
    <cellStyle name="_부대입찰양식②_경찰서-터미널간도로(투찰)②_01 실행(군장산단) Rev00" xfId="487" xr:uid="{00000000-0005-0000-0000-0000E6010000}"/>
    <cellStyle name="_부대입찰양식②_경찰서-터미널간도로(투찰)②_01 실행(군장산단) Rev00_01 실행(부산남컨가호안109-원안분) REV04" xfId="488" xr:uid="{00000000-0005-0000-0000-0000E7010000}"/>
    <cellStyle name="_부대입찰양식②_봉무지방산업단지도로(투찰)②" xfId="489" xr:uid="{00000000-0005-0000-0000-0000E8010000}"/>
    <cellStyle name="_부대입찰양식②_봉무지방산업단지도로(투찰)②_01 실행(군장산단) Rev00" xfId="490" xr:uid="{00000000-0005-0000-0000-0000E9010000}"/>
    <cellStyle name="_부대입찰양식②_봉무지방산업단지도로(투찰)②_01 실행(군장산단) Rev00_01 실행(부산남컨가호안109-원안분) REV04" xfId="491" xr:uid="{00000000-0005-0000-0000-0000EA010000}"/>
    <cellStyle name="_부대입찰양식②_봉무지방산업단지도로(투찰)②+0.250%" xfId="492" xr:uid="{00000000-0005-0000-0000-0000EB010000}"/>
    <cellStyle name="_부대입찰양식②_봉무지방산업단지도로(투찰)②+0.250%_01 실행(군장산단) Rev00" xfId="493" xr:uid="{00000000-0005-0000-0000-0000EC010000}"/>
    <cellStyle name="_부대입찰양식②_봉무지방산업단지도로(투찰)②+0.250%_01 실행(군장산단) Rev00_01 실행(부산남컨가호안109-원안분) REV04" xfId="494" xr:uid="{00000000-0005-0000-0000-0000ED010000}"/>
    <cellStyle name="_부대입찰양식②_합덕-신례원(2공구)투찰" xfId="495" xr:uid="{00000000-0005-0000-0000-0000EE010000}"/>
    <cellStyle name="_부대입찰양식②_합덕-신례원(2공구)투찰_01 실행(군장산단) Rev00" xfId="496" xr:uid="{00000000-0005-0000-0000-0000EF010000}"/>
    <cellStyle name="_부대입찰양식②_합덕-신례원(2공구)투찰_01 실행(군장산단) Rev00_01 실행(부산남컨가호안109-원안분) REV04" xfId="497" xr:uid="{00000000-0005-0000-0000-0000F0010000}"/>
    <cellStyle name="_부대입찰양식②_합덕-신례원(2공구)투찰_경찰서-터미널간도로(투찰)②" xfId="498" xr:uid="{00000000-0005-0000-0000-0000F1010000}"/>
    <cellStyle name="_부대입찰양식②_합덕-신례원(2공구)투찰_경찰서-터미널간도로(투찰)②_01 실행(군장산단) Rev00" xfId="499" xr:uid="{00000000-0005-0000-0000-0000F2010000}"/>
    <cellStyle name="_부대입찰양식②_합덕-신례원(2공구)투찰_경찰서-터미널간도로(투찰)②_01 실행(군장산단) Rev00_01 실행(부산남컨가호안109-원안분) REV04" xfId="500" xr:uid="{00000000-0005-0000-0000-0000F3010000}"/>
    <cellStyle name="_부대입찰양식②_합덕-신례원(2공구)투찰_봉무지방산업단지도로(투찰)②" xfId="501" xr:uid="{00000000-0005-0000-0000-0000F4010000}"/>
    <cellStyle name="_부대입찰양식②_합덕-신례원(2공구)투찰_봉무지방산업단지도로(투찰)②_01 실행(군장산단) Rev00" xfId="502" xr:uid="{00000000-0005-0000-0000-0000F5010000}"/>
    <cellStyle name="_부대입찰양식②_합덕-신례원(2공구)투찰_봉무지방산업단지도로(투찰)②_01 실행(군장산단) Rev00_01 실행(부산남컨가호안109-원안분) REV04" xfId="503" xr:uid="{00000000-0005-0000-0000-0000F6010000}"/>
    <cellStyle name="_부대입찰양식②_합덕-신례원(2공구)투찰_봉무지방산업단지도로(투찰)②+0.250%" xfId="504" xr:uid="{00000000-0005-0000-0000-0000F7010000}"/>
    <cellStyle name="_부대입찰양식②_합덕-신례원(2공구)투찰_봉무지방산업단지도로(투찰)②+0.250%_01 실행(군장산단) Rev00" xfId="505" xr:uid="{00000000-0005-0000-0000-0000F8010000}"/>
    <cellStyle name="_부대입찰양식②_합덕-신례원(2공구)투찰_봉무지방산업단지도로(투찰)②+0.250%_01 실행(군장산단) Rev00_01 실행(부산남컨가호안109-원안분) REV04" xfId="506" xr:uid="{00000000-0005-0000-0000-0000F9010000}"/>
    <cellStyle name="_부대입찰양식②_합덕-신례원(2공구)투찰_합덕-신례원(2공구)투찰" xfId="507" xr:uid="{00000000-0005-0000-0000-0000FA010000}"/>
    <cellStyle name="_부대입찰양식②_합덕-신례원(2공구)투찰_합덕-신례원(2공구)투찰_01 실행(군장산단) Rev00" xfId="508" xr:uid="{00000000-0005-0000-0000-0000FB010000}"/>
    <cellStyle name="_부대입찰양식②_합덕-신례원(2공구)투찰_합덕-신례원(2공구)투찰_01 실행(군장산단) Rev00_01 실행(부산남컨가호안109-원안분) REV04" xfId="509" xr:uid="{00000000-0005-0000-0000-0000FC010000}"/>
    <cellStyle name="_부대입찰양식②_합덕-신례원(2공구)투찰_합덕-신례원(2공구)투찰_경찰서-터미널간도로(투찰)②" xfId="510" xr:uid="{00000000-0005-0000-0000-0000FD010000}"/>
    <cellStyle name="_부대입찰양식②_합덕-신례원(2공구)투찰_합덕-신례원(2공구)투찰_경찰서-터미널간도로(투찰)②_01 실행(군장산단) Rev00" xfId="511" xr:uid="{00000000-0005-0000-0000-0000FE010000}"/>
    <cellStyle name="_부대입찰양식②_합덕-신례원(2공구)투찰_합덕-신례원(2공구)투찰_경찰서-터미널간도로(투찰)②_01 실행(군장산단) Rev00_01 실행(부산남컨가호안109-원안분) REV04" xfId="512" xr:uid="{00000000-0005-0000-0000-0000FF010000}"/>
    <cellStyle name="_부대입찰양식②_합덕-신례원(2공구)투찰_합덕-신례원(2공구)투찰_봉무지방산업단지도로(투찰)②" xfId="513" xr:uid="{00000000-0005-0000-0000-000000020000}"/>
    <cellStyle name="_부대입찰양식②_합덕-신례원(2공구)투찰_합덕-신례원(2공구)투찰_봉무지방산업단지도로(투찰)②_01 실행(군장산단) Rev00" xfId="514" xr:uid="{00000000-0005-0000-0000-000001020000}"/>
    <cellStyle name="_부대입찰양식②_합덕-신례원(2공구)투찰_합덕-신례원(2공구)투찰_봉무지방산업단지도로(투찰)②_01 실행(군장산단) Rev00_01 실행(부산남컨가호안109-원안분) REV04" xfId="515" xr:uid="{00000000-0005-0000-0000-000002020000}"/>
    <cellStyle name="_부대입찰양식②_합덕-신례원(2공구)투찰_합덕-신례원(2공구)투찰_봉무지방산업단지도로(투찰)②+0.250%" xfId="516" xr:uid="{00000000-0005-0000-0000-000003020000}"/>
    <cellStyle name="_부대입찰양식②_합덕-신례원(2공구)투찰_합덕-신례원(2공구)투찰_봉무지방산업단지도로(투찰)②+0.250%_01 실행(군장산단) Rev00" xfId="517" xr:uid="{00000000-0005-0000-0000-000004020000}"/>
    <cellStyle name="_부대입찰양식②_합덕-신례원(2공구)투찰_합덕-신례원(2공구)투찰_봉무지방산업단지도로(투찰)②+0.250%_01 실행(군장산단) Rev00_01 실행(부산남컨가호안109-원안분) REV04" xfId="518" xr:uid="{00000000-0005-0000-0000-000005020000}"/>
    <cellStyle name="_부대입찰조정" xfId="519" xr:uid="{00000000-0005-0000-0000-000006020000}"/>
    <cellStyle name="_부대입찰조정(광릉숲)" xfId="520" xr:uid="{00000000-0005-0000-0000-000007020000}"/>
    <cellStyle name="_부대입찰조정(광릉숲)_01 실행(군장산단) Rev00" xfId="521" xr:uid="{00000000-0005-0000-0000-000008020000}"/>
    <cellStyle name="_부대입찰조정(광릉숲)_01 실행(군장산단) Rev00_01 실행(부산남컨가호안109-원안분) REV04" xfId="522" xr:uid="{00000000-0005-0000-0000-000009020000}"/>
    <cellStyle name="_부대입찰조정_01 실행(군장산단) Rev00" xfId="523" xr:uid="{00000000-0005-0000-0000-00000A020000}"/>
    <cellStyle name="_부대입찰조정_01 실행(군장산단) Rev00_01 실행(부산남컨가호안109-원안분) REV04" xfId="524" xr:uid="{00000000-0005-0000-0000-00000B020000}"/>
    <cellStyle name="_부대입찰특별조건및내역송부" xfId="525" xr:uid="{00000000-0005-0000-0000-00000C020000}"/>
    <cellStyle name="_부대입찰특별조건및내역송부(최저가)" xfId="526" xr:uid="{00000000-0005-0000-0000-00000D020000}"/>
    <cellStyle name="_부대입찰특별조건및내역송부(최저가)_01 실행(군장산단) Rev00" xfId="527" xr:uid="{00000000-0005-0000-0000-00000E020000}"/>
    <cellStyle name="_부대입찰특별조건및내역송부(최저가)_01 실행(군장산단) Rev00_01 실행(부산남컨가호안109-원안분) REV04" xfId="528" xr:uid="{00000000-0005-0000-0000-00000F020000}"/>
    <cellStyle name="_부대입찰특별조건및내역송부_01 실행(군장산단) Rev00" xfId="529" xr:uid="{00000000-0005-0000-0000-000010020000}"/>
    <cellStyle name="_부대입찰특별조건및내역송부_01 실행(군장산단) Rev00_01 실행(부산남컨가호안109-원안분) REV04" xfId="530" xr:uid="{00000000-0005-0000-0000-000011020000}"/>
    <cellStyle name="_부평배수지(투찰)" xfId="531" xr:uid="{00000000-0005-0000-0000-000012020000}"/>
    <cellStyle name="_부평배수지(투찰)_01 실행(군장산단) Rev00" xfId="532" xr:uid="{00000000-0005-0000-0000-000013020000}"/>
    <cellStyle name="_부평배수지(투찰)_01 실행(군장산단) Rev00_01 실행(부산남컨가호안109-원안분) REV04" xfId="533" xr:uid="{00000000-0005-0000-0000-000014020000}"/>
    <cellStyle name="_부평배수지(투찰)_경찰서-터미널간도로(투찰)②" xfId="534" xr:uid="{00000000-0005-0000-0000-000015020000}"/>
    <cellStyle name="_부평배수지(투찰)_경찰서-터미널간도로(투찰)②_01 실행(군장산단) Rev00" xfId="535" xr:uid="{00000000-0005-0000-0000-000016020000}"/>
    <cellStyle name="_부평배수지(투찰)_경찰서-터미널간도로(투찰)②_01 실행(군장산단) Rev00_01 실행(부산남컨가호안109-원안분) REV04" xfId="536" xr:uid="{00000000-0005-0000-0000-000017020000}"/>
    <cellStyle name="_부평배수지(투찰)_봉무지방산업단지도로(투찰)②" xfId="537" xr:uid="{00000000-0005-0000-0000-000018020000}"/>
    <cellStyle name="_부평배수지(투찰)_봉무지방산업단지도로(투찰)②_01 실행(군장산단) Rev00" xfId="538" xr:uid="{00000000-0005-0000-0000-000019020000}"/>
    <cellStyle name="_부평배수지(투찰)_봉무지방산업단지도로(투찰)②_01 실행(군장산단) Rev00_01 실행(부산남컨가호안109-원안분) REV04" xfId="539" xr:uid="{00000000-0005-0000-0000-00001A020000}"/>
    <cellStyle name="_부평배수지(투찰)_봉무지방산업단지도로(투찰)②+0.250%" xfId="540" xr:uid="{00000000-0005-0000-0000-00001B020000}"/>
    <cellStyle name="_부평배수지(투찰)_봉무지방산업단지도로(투찰)②+0.250%_01 실행(군장산단) Rev00" xfId="541" xr:uid="{00000000-0005-0000-0000-00001C020000}"/>
    <cellStyle name="_부평배수지(투찰)_봉무지방산업단지도로(투찰)②+0.250%_01 실행(군장산단) Rev00_01 실행(부산남컨가호안109-원안분) REV04" xfId="542" xr:uid="{00000000-0005-0000-0000-00001D020000}"/>
    <cellStyle name="_부평배수지(투찰)_합덕-신례원(2공구)투찰" xfId="543" xr:uid="{00000000-0005-0000-0000-00001E020000}"/>
    <cellStyle name="_부평배수지(투찰)_합덕-신례원(2공구)투찰_01 실행(군장산단) Rev00" xfId="544" xr:uid="{00000000-0005-0000-0000-00001F020000}"/>
    <cellStyle name="_부평배수지(투찰)_합덕-신례원(2공구)투찰_01 실행(군장산단) Rev00_01 실행(부산남컨가호안109-원안분) REV04" xfId="545" xr:uid="{00000000-0005-0000-0000-000020020000}"/>
    <cellStyle name="_부평배수지(투찰)_합덕-신례원(2공구)투찰_경찰서-터미널간도로(투찰)②" xfId="546" xr:uid="{00000000-0005-0000-0000-000021020000}"/>
    <cellStyle name="_부평배수지(투찰)_합덕-신례원(2공구)투찰_경찰서-터미널간도로(투찰)②_01 실행(군장산단) Rev00" xfId="547" xr:uid="{00000000-0005-0000-0000-000022020000}"/>
    <cellStyle name="_부평배수지(투찰)_합덕-신례원(2공구)투찰_경찰서-터미널간도로(투찰)②_01 실행(군장산단) Rev00_01 실행(부산남컨가호안109-원안분) REV04" xfId="548" xr:uid="{00000000-0005-0000-0000-000023020000}"/>
    <cellStyle name="_부평배수지(투찰)_합덕-신례원(2공구)투찰_봉무지방산업단지도로(투찰)②" xfId="549" xr:uid="{00000000-0005-0000-0000-000024020000}"/>
    <cellStyle name="_부평배수지(투찰)_합덕-신례원(2공구)투찰_봉무지방산업단지도로(투찰)②_01 실행(군장산단) Rev00" xfId="550" xr:uid="{00000000-0005-0000-0000-000025020000}"/>
    <cellStyle name="_부평배수지(투찰)_합덕-신례원(2공구)투찰_봉무지방산업단지도로(투찰)②_01 실행(군장산단) Rev00_01 실행(부산남컨가호안109-원안분) REV04" xfId="551" xr:uid="{00000000-0005-0000-0000-000026020000}"/>
    <cellStyle name="_부평배수지(투찰)_합덕-신례원(2공구)투찰_봉무지방산업단지도로(투찰)②+0.250%" xfId="552" xr:uid="{00000000-0005-0000-0000-000027020000}"/>
    <cellStyle name="_부평배수지(투찰)_합덕-신례원(2공구)투찰_봉무지방산업단지도로(투찰)②+0.250%_01 실행(군장산단) Rev00" xfId="553" xr:uid="{00000000-0005-0000-0000-000028020000}"/>
    <cellStyle name="_부평배수지(투찰)_합덕-신례원(2공구)투찰_봉무지방산업단지도로(투찰)②+0.250%_01 실행(군장산단) Rev00_01 실행(부산남컨가호안109-원안분) REV04" xfId="554" xr:uid="{00000000-0005-0000-0000-000029020000}"/>
    <cellStyle name="_부평배수지(투찰)_합덕-신례원(2공구)투찰_합덕-신례원(2공구)투찰" xfId="555" xr:uid="{00000000-0005-0000-0000-00002A020000}"/>
    <cellStyle name="_부평배수지(투찰)_합덕-신례원(2공구)투찰_합덕-신례원(2공구)투찰_01 실행(군장산단) Rev00" xfId="556" xr:uid="{00000000-0005-0000-0000-00002B020000}"/>
    <cellStyle name="_부평배수지(투찰)_합덕-신례원(2공구)투찰_합덕-신례원(2공구)투찰_01 실행(군장산단) Rev00_01 실행(부산남컨가호안109-원안분) REV04" xfId="557" xr:uid="{00000000-0005-0000-0000-00002C020000}"/>
    <cellStyle name="_부평배수지(투찰)_합덕-신례원(2공구)투찰_합덕-신례원(2공구)투찰_경찰서-터미널간도로(투찰)②" xfId="558" xr:uid="{00000000-0005-0000-0000-00002D020000}"/>
    <cellStyle name="_부평배수지(투찰)_합덕-신례원(2공구)투찰_합덕-신례원(2공구)투찰_경찰서-터미널간도로(투찰)②_01 실행(군장산단) Rev00" xfId="559" xr:uid="{00000000-0005-0000-0000-00002E020000}"/>
    <cellStyle name="_부평배수지(투찰)_합덕-신례원(2공구)투찰_합덕-신례원(2공구)투찰_경찰서-터미널간도로(투찰)②_01 실행(군장산단) Rev00_01 실행(부산남컨가호안109-원안분) REV04" xfId="560" xr:uid="{00000000-0005-0000-0000-00002F020000}"/>
    <cellStyle name="_부평배수지(투찰)_합덕-신례원(2공구)투찰_합덕-신례원(2공구)투찰_봉무지방산업단지도로(투찰)②" xfId="561" xr:uid="{00000000-0005-0000-0000-000030020000}"/>
    <cellStyle name="_부평배수지(투찰)_합덕-신례원(2공구)투찰_합덕-신례원(2공구)투찰_봉무지방산업단지도로(투찰)②_01 실행(군장산단) Rev00" xfId="562" xr:uid="{00000000-0005-0000-0000-000031020000}"/>
    <cellStyle name="_부평배수지(투찰)_합덕-신례원(2공구)투찰_합덕-신례원(2공구)투찰_봉무지방산업단지도로(투찰)②_01 실행(군장산단) Rev00_01 실행(부산남컨가호안109-원안분) REV04" xfId="563" xr:uid="{00000000-0005-0000-0000-000032020000}"/>
    <cellStyle name="_부평배수지(투찰)_합덕-신례원(2공구)투찰_합덕-신례원(2공구)투찰_봉무지방산업단지도로(투찰)②+0.250%" xfId="564" xr:uid="{00000000-0005-0000-0000-000033020000}"/>
    <cellStyle name="_부평배수지(투찰)_합덕-신례원(2공구)투찰_합덕-신례원(2공구)투찰_봉무지방산업단지도로(투찰)②+0.250%_01 실행(군장산단) Rev00" xfId="565" xr:uid="{00000000-0005-0000-0000-000034020000}"/>
    <cellStyle name="_부평배수지(투찰)_합덕-신례원(2공구)투찰_합덕-신례원(2공구)투찰_봉무지방산업단지도로(투찰)②+0.250%_01 실행(군장산단) Rev00_01 실행(부산남컨가호안109-원안분) REV04" xfId="566" xr:uid="{00000000-0005-0000-0000-000035020000}"/>
    <cellStyle name="_사전재해영향성검토(오산궐동)" xfId="567" xr:uid="{00000000-0005-0000-0000-000036020000}"/>
    <cellStyle name="_서학내역서(준공내역서)" xfId="568" xr:uid="{00000000-0005-0000-0000-000037020000}"/>
    <cellStyle name="_설계예산서(전면도로)-토목" xfId="569" xr:uid="{00000000-0005-0000-0000-000038020000}"/>
    <cellStyle name="_설계용역비산정0727-1안" xfId="570" xr:uid="{00000000-0005-0000-0000-000039020000}"/>
    <cellStyle name="_설비" xfId="571" xr:uid="{00000000-0005-0000-0000-00003A020000}"/>
    <cellStyle name="_소하천측량" xfId="572" xr:uid="{00000000-0005-0000-0000-00003B020000}"/>
    <cellStyle name="_시방서" xfId="573" xr:uid="{00000000-0005-0000-0000-00003C020000}"/>
    <cellStyle name="_시방서_공유수면매립도시관리계획및실시설계용역" xfId="574" xr:uid="{00000000-0005-0000-0000-00003D020000}"/>
    <cellStyle name="_신태백(가실행)" xfId="575" xr:uid="{00000000-0005-0000-0000-00003E020000}"/>
    <cellStyle name="_신태백(가실행)_01 실행(군장산단) Rev00" xfId="576" xr:uid="{00000000-0005-0000-0000-00003F020000}"/>
    <cellStyle name="_신태백(가실행)_01 실행(군장산단) Rev00_01 실행(부산남컨가호안109-원안분) REV04" xfId="577" xr:uid="{00000000-0005-0000-0000-000040020000}"/>
    <cellStyle name="_신태백(가실행)_1" xfId="578" xr:uid="{00000000-0005-0000-0000-000041020000}"/>
    <cellStyle name="_신태백(가실행)_1_01 실행(군장산단) Rev00" xfId="579" xr:uid="{00000000-0005-0000-0000-000042020000}"/>
    <cellStyle name="_신태백(가실행)_1_01 실행(군장산단) Rev00_01 실행(부산남컨가호안109-원안분) REV04" xfId="580" xr:uid="{00000000-0005-0000-0000-000043020000}"/>
    <cellStyle name="_신태백(가실행)_1_경찰서-터미널간도로(투찰)②" xfId="581" xr:uid="{00000000-0005-0000-0000-000044020000}"/>
    <cellStyle name="_신태백(가실행)_1_경찰서-터미널간도로(투찰)②_01 실행(군장산단) Rev00" xfId="582" xr:uid="{00000000-0005-0000-0000-000045020000}"/>
    <cellStyle name="_신태백(가실행)_1_경찰서-터미널간도로(투찰)②_01 실행(군장산단) Rev00_01 실행(부산남컨가호안109-원안분) REV04" xfId="583" xr:uid="{00000000-0005-0000-0000-000046020000}"/>
    <cellStyle name="_신태백(가실행)_1_봉무지방산업단지도로(투찰)②" xfId="584" xr:uid="{00000000-0005-0000-0000-000047020000}"/>
    <cellStyle name="_신태백(가실행)_1_봉무지방산업단지도로(투찰)②_01 실행(군장산단) Rev00" xfId="585" xr:uid="{00000000-0005-0000-0000-000048020000}"/>
    <cellStyle name="_신태백(가실행)_1_봉무지방산업단지도로(투찰)②_01 실행(군장산단) Rev00_01 실행(부산남컨가호안109-원안분) REV04" xfId="586" xr:uid="{00000000-0005-0000-0000-000049020000}"/>
    <cellStyle name="_신태백(가실행)_1_봉무지방산업단지도로(투찰)②+0.250%" xfId="587" xr:uid="{00000000-0005-0000-0000-00004A020000}"/>
    <cellStyle name="_신태백(가실행)_1_봉무지방산업단지도로(투찰)②+0.250%_01 실행(군장산단) Rev00" xfId="588" xr:uid="{00000000-0005-0000-0000-00004B020000}"/>
    <cellStyle name="_신태백(가실행)_1_봉무지방산업단지도로(투찰)②+0.250%_01 실행(군장산단) Rev00_01 실행(부산남컨가호안109-원안분) REV04" xfId="589" xr:uid="{00000000-0005-0000-0000-00004C020000}"/>
    <cellStyle name="_신태백(가실행)_1_합덕-신례원(2공구)투찰" xfId="590" xr:uid="{00000000-0005-0000-0000-00004D020000}"/>
    <cellStyle name="_신태백(가실행)_1_합덕-신례원(2공구)투찰_01 실행(군장산단) Rev00" xfId="591" xr:uid="{00000000-0005-0000-0000-00004E020000}"/>
    <cellStyle name="_신태백(가실행)_1_합덕-신례원(2공구)투찰_01 실행(군장산단) Rev00_01 실행(부산남컨가호안109-원안분) REV04" xfId="592" xr:uid="{00000000-0005-0000-0000-00004F020000}"/>
    <cellStyle name="_신태백(가실행)_1_합덕-신례원(2공구)투찰_경찰서-터미널간도로(투찰)②" xfId="593" xr:uid="{00000000-0005-0000-0000-000050020000}"/>
    <cellStyle name="_신태백(가실행)_1_합덕-신례원(2공구)투찰_경찰서-터미널간도로(투찰)②_01 실행(군장산단) Rev00" xfId="594" xr:uid="{00000000-0005-0000-0000-000051020000}"/>
    <cellStyle name="_신태백(가실행)_1_합덕-신례원(2공구)투찰_경찰서-터미널간도로(투찰)②_01 실행(군장산단) Rev00_01 실행(부산남컨가호안109-원안분) REV04" xfId="595" xr:uid="{00000000-0005-0000-0000-000052020000}"/>
    <cellStyle name="_신태백(가실행)_1_합덕-신례원(2공구)투찰_봉무지방산업단지도로(투찰)②" xfId="596" xr:uid="{00000000-0005-0000-0000-000053020000}"/>
    <cellStyle name="_신태백(가실행)_1_합덕-신례원(2공구)투찰_봉무지방산업단지도로(투찰)②_01 실행(군장산단) Rev00" xfId="597" xr:uid="{00000000-0005-0000-0000-000054020000}"/>
    <cellStyle name="_신태백(가실행)_1_합덕-신례원(2공구)투찰_봉무지방산업단지도로(투찰)②_01 실행(군장산단) Rev00_01 실행(부산남컨가호안109-원안분) REV04" xfId="598" xr:uid="{00000000-0005-0000-0000-000055020000}"/>
    <cellStyle name="_신태백(가실행)_1_합덕-신례원(2공구)투찰_봉무지방산업단지도로(투찰)②+0.250%" xfId="599" xr:uid="{00000000-0005-0000-0000-000056020000}"/>
    <cellStyle name="_신태백(가실행)_1_합덕-신례원(2공구)투찰_봉무지방산업단지도로(투찰)②+0.250%_01 실행(군장산단) Rev00" xfId="600" xr:uid="{00000000-0005-0000-0000-000057020000}"/>
    <cellStyle name="_신태백(가실행)_1_합덕-신례원(2공구)투찰_봉무지방산업단지도로(투찰)②+0.250%_01 실행(군장산단) Rev00_01 실행(부산남컨가호안109-원안분) REV04" xfId="601" xr:uid="{00000000-0005-0000-0000-000058020000}"/>
    <cellStyle name="_신태백(가실행)_1_합덕-신례원(2공구)투찰_합덕-신례원(2공구)투찰" xfId="602" xr:uid="{00000000-0005-0000-0000-000059020000}"/>
    <cellStyle name="_신태백(가실행)_1_합덕-신례원(2공구)투찰_합덕-신례원(2공구)투찰_01 실행(군장산단) Rev00" xfId="603" xr:uid="{00000000-0005-0000-0000-00005A020000}"/>
    <cellStyle name="_신태백(가실행)_1_합덕-신례원(2공구)투찰_합덕-신례원(2공구)투찰_01 실행(군장산단) Rev00_01 실행(부산남컨가호안109-원안분) REV04" xfId="604" xr:uid="{00000000-0005-0000-0000-00005B020000}"/>
    <cellStyle name="_신태백(가실행)_1_합덕-신례원(2공구)투찰_합덕-신례원(2공구)투찰_경찰서-터미널간도로(투찰)②" xfId="605" xr:uid="{00000000-0005-0000-0000-00005C020000}"/>
    <cellStyle name="_신태백(가실행)_1_합덕-신례원(2공구)투찰_합덕-신례원(2공구)투찰_경찰서-터미널간도로(투찰)②_01 실행(군장산단) Rev00" xfId="606" xr:uid="{00000000-0005-0000-0000-00005D020000}"/>
    <cellStyle name="_신태백(가실행)_1_합덕-신례원(2공구)투찰_합덕-신례원(2공구)투찰_경찰서-터미널간도로(투찰)②_01 실행(군장산단) Rev00_01 실행(부산남컨가호안109-원안분) REV04" xfId="607" xr:uid="{00000000-0005-0000-0000-00005E020000}"/>
    <cellStyle name="_신태백(가실행)_1_합덕-신례원(2공구)투찰_합덕-신례원(2공구)투찰_봉무지방산업단지도로(투찰)②" xfId="608" xr:uid="{00000000-0005-0000-0000-00005F020000}"/>
    <cellStyle name="_신태백(가실행)_1_합덕-신례원(2공구)투찰_합덕-신례원(2공구)투찰_봉무지방산업단지도로(투찰)②_01 실행(군장산단) Rev00" xfId="609" xr:uid="{00000000-0005-0000-0000-000060020000}"/>
    <cellStyle name="_신태백(가실행)_1_합덕-신례원(2공구)투찰_합덕-신례원(2공구)투찰_봉무지방산업단지도로(투찰)②_01 실행(군장산단) Rev00_01 실행(부산남컨가호안109-원안분) REV04" xfId="610" xr:uid="{00000000-0005-0000-0000-000061020000}"/>
    <cellStyle name="_신태백(가실행)_1_합덕-신례원(2공구)투찰_합덕-신례원(2공구)투찰_봉무지방산업단지도로(투찰)②+0.250%" xfId="611" xr:uid="{00000000-0005-0000-0000-000062020000}"/>
    <cellStyle name="_신태백(가실행)_1_합덕-신례원(2공구)투찰_합덕-신례원(2공구)투찰_봉무지방산업단지도로(투찰)②+0.250%_01 실행(군장산단) Rev00" xfId="612" xr:uid="{00000000-0005-0000-0000-000063020000}"/>
    <cellStyle name="_신태백(가실행)_1_합덕-신례원(2공구)투찰_합덕-신례원(2공구)투찰_봉무지방산업단지도로(투찰)②+0.250%_01 실행(군장산단) Rev00_01 실행(부산남컨가호안109-원안분) REV04" xfId="613" xr:uid="{00000000-0005-0000-0000-000064020000}"/>
    <cellStyle name="_신태백(가실행)_경찰서-터미널간도로(투찰)②" xfId="614" xr:uid="{00000000-0005-0000-0000-000065020000}"/>
    <cellStyle name="_신태백(가실행)_경찰서-터미널간도로(투찰)②_01 실행(군장산단) Rev00" xfId="615" xr:uid="{00000000-0005-0000-0000-000066020000}"/>
    <cellStyle name="_신태백(가실행)_경찰서-터미널간도로(투찰)②_01 실행(군장산단) Rev00_01 실행(부산남컨가호안109-원안분) REV04" xfId="616" xr:uid="{00000000-0005-0000-0000-000067020000}"/>
    <cellStyle name="_신태백(가실행)_도덕-고흥도로(투찰)" xfId="617" xr:uid="{00000000-0005-0000-0000-000068020000}"/>
    <cellStyle name="_신태백(가실행)_도덕-고흥도로(투찰)_01 실행(군장산단) Rev00" xfId="618" xr:uid="{00000000-0005-0000-0000-000069020000}"/>
    <cellStyle name="_신태백(가실행)_도덕-고흥도로(투찰)_01 실행(군장산단) Rev00_01 실행(부산남컨가호안109-원안분) REV04" xfId="619" xr:uid="{00000000-0005-0000-0000-00006A020000}"/>
    <cellStyle name="_신태백(가실행)_도덕-고흥도로(투찰)_경찰서-터미널간도로(투찰)②" xfId="620" xr:uid="{00000000-0005-0000-0000-00006B020000}"/>
    <cellStyle name="_신태백(가실행)_도덕-고흥도로(투찰)_경찰서-터미널간도로(투찰)②_01 실행(군장산단) Rev00" xfId="621" xr:uid="{00000000-0005-0000-0000-00006C020000}"/>
    <cellStyle name="_신태백(가실행)_도덕-고흥도로(투찰)_경찰서-터미널간도로(투찰)②_01 실행(군장산단) Rev00_01 실행(부산남컨가호안109-원안분) REV04" xfId="622" xr:uid="{00000000-0005-0000-0000-00006D020000}"/>
    <cellStyle name="_신태백(가실행)_도덕-고흥도로(투찰)_봉무지방산업단지도로(투찰)②" xfId="623" xr:uid="{00000000-0005-0000-0000-00006E020000}"/>
    <cellStyle name="_신태백(가실행)_도덕-고흥도로(투찰)_봉무지방산업단지도로(투찰)②_01 실행(군장산단) Rev00" xfId="624" xr:uid="{00000000-0005-0000-0000-00006F020000}"/>
    <cellStyle name="_신태백(가실행)_도덕-고흥도로(투찰)_봉무지방산업단지도로(투찰)②_01 실행(군장산단) Rev00_01 실행(부산남컨가호안109-원안분) REV04" xfId="625" xr:uid="{00000000-0005-0000-0000-000070020000}"/>
    <cellStyle name="_신태백(가실행)_도덕-고흥도로(투찰)_봉무지방산업단지도로(투찰)②+0.250%" xfId="626" xr:uid="{00000000-0005-0000-0000-000071020000}"/>
    <cellStyle name="_신태백(가실행)_도덕-고흥도로(투찰)_봉무지방산업단지도로(투찰)②+0.250%_01 실행(군장산단) Rev00" xfId="627" xr:uid="{00000000-0005-0000-0000-000072020000}"/>
    <cellStyle name="_신태백(가실행)_도덕-고흥도로(투찰)_봉무지방산업단지도로(투찰)②+0.250%_01 실행(군장산단) Rev00_01 실행(부산남컨가호안109-원안분) REV04" xfId="628" xr:uid="{00000000-0005-0000-0000-000073020000}"/>
    <cellStyle name="_신태백(가실행)_도덕-고흥도로(투찰)_합덕-신례원(2공구)투찰" xfId="629" xr:uid="{00000000-0005-0000-0000-000074020000}"/>
    <cellStyle name="_신태백(가실행)_도덕-고흥도로(투찰)_합덕-신례원(2공구)투찰_01 실행(군장산단) Rev00" xfId="630" xr:uid="{00000000-0005-0000-0000-000075020000}"/>
    <cellStyle name="_신태백(가실행)_도덕-고흥도로(투찰)_합덕-신례원(2공구)투찰_01 실행(군장산단) Rev00_01 실행(부산남컨가호안109-원안분) REV04" xfId="631" xr:uid="{00000000-0005-0000-0000-000076020000}"/>
    <cellStyle name="_신태백(가실행)_도덕-고흥도로(투찰)_합덕-신례원(2공구)투찰_경찰서-터미널간도로(투찰)②" xfId="632" xr:uid="{00000000-0005-0000-0000-000077020000}"/>
    <cellStyle name="_신태백(가실행)_도덕-고흥도로(투찰)_합덕-신례원(2공구)투찰_경찰서-터미널간도로(투찰)②_01 실행(군장산단) Rev00" xfId="633" xr:uid="{00000000-0005-0000-0000-000078020000}"/>
    <cellStyle name="_신태백(가실행)_도덕-고흥도로(투찰)_합덕-신례원(2공구)투찰_경찰서-터미널간도로(투찰)②_01 실행(군장산단) Rev00_01 실행(부산남컨가호안109-원안분) REV04" xfId="634" xr:uid="{00000000-0005-0000-0000-000079020000}"/>
    <cellStyle name="_신태백(가실행)_도덕-고흥도로(투찰)_합덕-신례원(2공구)투찰_봉무지방산업단지도로(투찰)②" xfId="635" xr:uid="{00000000-0005-0000-0000-00007A020000}"/>
    <cellStyle name="_신태백(가실행)_도덕-고흥도로(투찰)_합덕-신례원(2공구)투찰_봉무지방산업단지도로(투찰)②_01 실행(군장산단) Rev00" xfId="636" xr:uid="{00000000-0005-0000-0000-00007B020000}"/>
    <cellStyle name="_신태백(가실행)_도덕-고흥도로(투찰)_합덕-신례원(2공구)투찰_봉무지방산업단지도로(투찰)②_01 실행(군장산단) Rev00_01 실행(부산남컨가호안109-원안분) REV04" xfId="637" xr:uid="{00000000-0005-0000-0000-00007C020000}"/>
    <cellStyle name="_신태백(가실행)_도덕-고흥도로(투찰)_합덕-신례원(2공구)투찰_봉무지방산업단지도로(투찰)②+0.250%" xfId="638" xr:uid="{00000000-0005-0000-0000-00007D020000}"/>
    <cellStyle name="_신태백(가실행)_도덕-고흥도로(투찰)_합덕-신례원(2공구)투찰_봉무지방산업단지도로(투찰)②+0.250%_01 실행(군장산단) Rev00" xfId="639" xr:uid="{00000000-0005-0000-0000-00007E020000}"/>
    <cellStyle name="_신태백(가실행)_도덕-고흥도로(투찰)_합덕-신례원(2공구)투찰_봉무지방산업단지도로(투찰)②+0.250%_01 실행(군장산단) Rev00_01 실행(부산남컨가호안109-원안분) REV04" xfId="640" xr:uid="{00000000-0005-0000-0000-00007F020000}"/>
    <cellStyle name="_신태백(가실행)_도덕-고흥도로(투찰)_합덕-신례원(2공구)투찰_합덕-신례원(2공구)투찰" xfId="641" xr:uid="{00000000-0005-0000-0000-000080020000}"/>
    <cellStyle name="_신태백(가실행)_도덕-고흥도로(투찰)_합덕-신례원(2공구)투찰_합덕-신례원(2공구)투찰_01 실행(군장산단) Rev00" xfId="642" xr:uid="{00000000-0005-0000-0000-000081020000}"/>
    <cellStyle name="_신태백(가실행)_도덕-고흥도로(투찰)_합덕-신례원(2공구)투찰_합덕-신례원(2공구)투찰_01 실행(군장산단) Rev00_01 실행(부산남컨가호안109-원안분) REV04" xfId="643" xr:uid="{00000000-0005-0000-0000-000082020000}"/>
    <cellStyle name="_신태백(가실행)_도덕-고흥도로(투찰)_합덕-신례원(2공구)투찰_합덕-신례원(2공구)투찰_경찰서-터미널간도로(투찰)②" xfId="644" xr:uid="{00000000-0005-0000-0000-000083020000}"/>
    <cellStyle name="_신태백(가실행)_도덕-고흥도로(투찰)_합덕-신례원(2공구)투찰_합덕-신례원(2공구)투찰_경찰서-터미널간도로(투찰)②_01 실행(군장산단) Rev00" xfId="645" xr:uid="{00000000-0005-0000-0000-000084020000}"/>
    <cellStyle name="_신태백(가실행)_도덕-고흥도로(투찰)_합덕-신례원(2공구)투찰_합덕-신례원(2공구)투찰_경찰서-터미널간도로(투찰)②_01 실행(군장산단) Rev00_01 실행(부산남컨가호안109-원안분) REV04" xfId="646" xr:uid="{00000000-0005-0000-0000-000085020000}"/>
    <cellStyle name="_신태백(가실행)_도덕-고흥도로(투찰)_합덕-신례원(2공구)투찰_합덕-신례원(2공구)투찰_봉무지방산업단지도로(투찰)②" xfId="647" xr:uid="{00000000-0005-0000-0000-000086020000}"/>
    <cellStyle name="_신태백(가실행)_도덕-고흥도로(투찰)_합덕-신례원(2공구)투찰_합덕-신례원(2공구)투찰_봉무지방산업단지도로(투찰)②_01 실행(군장산단) Rev00" xfId="648" xr:uid="{00000000-0005-0000-0000-000087020000}"/>
    <cellStyle name="_신태백(가실행)_도덕-고흥도로(투찰)_합덕-신례원(2공구)투찰_합덕-신례원(2공구)투찰_봉무지방산업단지도로(투찰)②_01 실행(군장산단) Rev00_01 실행(부산남컨가호안109-원안분) REV04" xfId="649" xr:uid="{00000000-0005-0000-0000-000088020000}"/>
    <cellStyle name="_신태백(가실행)_도덕-고흥도로(투찰)_합덕-신례원(2공구)투찰_합덕-신례원(2공구)투찰_봉무지방산업단지도로(투찰)②+0.250%" xfId="650" xr:uid="{00000000-0005-0000-0000-000089020000}"/>
    <cellStyle name="_신태백(가실행)_도덕-고흥도로(투찰)_합덕-신례원(2공구)투찰_합덕-신례원(2공구)투찰_봉무지방산업단지도로(투찰)②+0.250%_01 실행(군장산단) Rev00" xfId="651" xr:uid="{00000000-0005-0000-0000-00008A020000}"/>
    <cellStyle name="_신태백(가실행)_도덕-고흥도로(투찰)_합덕-신례원(2공구)투찰_합덕-신례원(2공구)투찰_봉무지방산업단지도로(투찰)②+0.250%_01 실행(군장산단) Rev00_01 실행(부산남컨가호안109-원안분) REV04" xfId="652" xr:uid="{00000000-0005-0000-0000-00008B020000}"/>
    <cellStyle name="_신태백(가실행)_봉무지방산업단지도로(투찰)②" xfId="653" xr:uid="{00000000-0005-0000-0000-00008C020000}"/>
    <cellStyle name="_신태백(가실행)_봉무지방산업단지도로(투찰)②_01 실행(군장산단) Rev00" xfId="654" xr:uid="{00000000-0005-0000-0000-00008D020000}"/>
    <cellStyle name="_신태백(가실행)_봉무지방산업단지도로(투찰)②_01 실행(군장산단) Rev00_01 실행(부산남컨가호안109-원안분) REV04" xfId="655" xr:uid="{00000000-0005-0000-0000-00008E020000}"/>
    <cellStyle name="_신태백(가실행)_봉무지방산업단지도로(투찰)②+0.250%" xfId="656" xr:uid="{00000000-0005-0000-0000-00008F020000}"/>
    <cellStyle name="_신태백(가실행)_봉무지방산업단지도로(투찰)②+0.250%_01 실행(군장산단) Rev00" xfId="657" xr:uid="{00000000-0005-0000-0000-000090020000}"/>
    <cellStyle name="_신태백(가실행)_봉무지방산업단지도로(투찰)②+0.250%_01 실행(군장산단) Rev00_01 실행(부산남컨가호안109-원안분) REV04" xfId="658" xr:uid="{00000000-0005-0000-0000-000091020000}"/>
    <cellStyle name="_신태백(가실행)_안산부대(투찰)⑤" xfId="659" xr:uid="{00000000-0005-0000-0000-000092020000}"/>
    <cellStyle name="_신태백(가실행)_안산부대(투찰)⑤_01 실행(군장산단) Rev00" xfId="660" xr:uid="{00000000-0005-0000-0000-000093020000}"/>
    <cellStyle name="_신태백(가실행)_안산부대(투찰)⑤_01 실행(군장산단) Rev00_01 실행(부산남컨가호안109-원안분) REV04" xfId="661" xr:uid="{00000000-0005-0000-0000-000094020000}"/>
    <cellStyle name="_신태백(가실행)_안산부대(투찰)⑤_경찰서-터미널간도로(투찰)②" xfId="662" xr:uid="{00000000-0005-0000-0000-000095020000}"/>
    <cellStyle name="_신태백(가실행)_안산부대(투찰)⑤_경찰서-터미널간도로(투찰)②_01 실행(군장산단) Rev00" xfId="663" xr:uid="{00000000-0005-0000-0000-000096020000}"/>
    <cellStyle name="_신태백(가실행)_안산부대(투찰)⑤_경찰서-터미널간도로(투찰)②_01 실행(군장산단) Rev00_01 실행(부산남컨가호안109-원안분) REV04" xfId="664" xr:uid="{00000000-0005-0000-0000-000097020000}"/>
    <cellStyle name="_신태백(가실행)_안산부대(투찰)⑤_봉무지방산업단지도로(투찰)②" xfId="665" xr:uid="{00000000-0005-0000-0000-000098020000}"/>
    <cellStyle name="_신태백(가실행)_안산부대(투찰)⑤_봉무지방산업단지도로(투찰)②_01 실행(군장산단) Rev00" xfId="666" xr:uid="{00000000-0005-0000-0000-000099020000}"/>
    <cellStyle name="_신태백(가실행)_안산부대(투찰)⑤_봉무지방산업단지도로(투찰)②_01 실행(군장산단) Rev00_01 실행(부산남컨가호안109-원안분) REV04" xfId="667" xr:uid="{00000000-0005-0000-0000-00009A020000}"/>
    <cellStyle name="_신태백(가실행)_안산부대(투찰)⑤_봉무지방산업단지도로(투찰)②+0.250%" xfId="668" xr:uid="{00000000-0005-0000-0000-00009B020000}"/>
    <cellStyle name="_신태백(가실행)_안산부대(투찰)⑤_봉무지방산업단지도로(투찰)②+0.250%_01 실행(군장산단) Rev00" xfId="669" xr:uid="{00000000-0005-0000-0000-00009C020000}"/>
    <cellStyle name="_신태백(가실행)_안산부대(투찰)⑤_봉무지방산업단지도로(투찰)②+0.250%_01 실행(군장산단) Rev00_01 실행(부산남컨가호안109-원안분) REV04" xfId="670" xr:uid="{00000000-0005-0000-0000-00009D020000}"/>
    <cellStyle name="_신태백(가실행)_안산부대(투찰)⑤_합덕-신례원(2공구)투찰" xfId="671" xr:uid="{00000000-0005-0000-0000-00009E020000}"/>
    <cellStyle name="_신태백(가실행)_안산부대(투찰)⑤_합덕-신례원(2공구)투찰_01 실행(군장산단) Rev00" xfId="672" xr:uid="{00000000-0005-0000-0000-00009F020000}"/>
    <cellStyle name="_신태백(가실행)_안산부대(투찰)⑤_합덕-신례원(2공구)투찰_01 실행(군장산단) Rev00_01 실행(부산남컨가호안109-원안분) REV04" xfId="673" xr:uid="{00000000-0005-0000-0000-0000A0020000}"/>
    <cellStyle name="_신태백(가실행)_안산부대(투찰)⑤_합덕-신례원(2공구)투찰_경찰서-터미널간도로(투찰)②" xfId="674" xr:uid="{00000000-0005-0000-0000-0000A1020000}"/>
    <cellStyle name="_신태백(가실행)_안산부대(투찰)⑤_합덕-신례원(2공구)투찰_경찰서-터미널간도로(투찰)②_01 실행(군장산단) Rev00" xfId="675" xr:uid="{00000000-0005-0000-0000-0000A2020000}"/>
    <cellStyle name="_신태백(가실행)_안산부대(투찰)⑤_합덕-신례원(2공구)투찰_경찰서-터미널간도로(투찰)②_01 실행(군장산단) Rev00_01 실행(부산남컨가호안109-원안분) REV04" xfId="676" xr:uid="{00000000-0005-0000-0000-0000A3020000}"/>
    <cellStyle name="_신태백(가실행)_안산부대(투찰)⑤_합덕-신례원(2공구)투찰_봉무지방산업단지도로(투찰)②" xfId="677" xr:uid="{00000000-0005-0000-0000-0000A4020000}"/>
    <cellStyle name="_신태백(가실행)_안산부대(투찰)⑤_합덕-신례원(2공구)투찰_봉무지방산업단지도로(투찰)②_01 실행(군장산단) Rev00" xfId="678" xr:uid="{00000000-0005-0000-0000-0000A5020000}"/>
    <cellStyle name="_신태백(가실행)_안산부대(투찰)⑤_합덕-신례원(2공구)투찰_봉무지방산업단지도로(투찰)②_01 실행(군장산단) Rev00_01 실행(부산남컨가호안109-원안분) REV04" xfId="679" xr:uid="{00000000-0005-0000-0000-0000A6020000}"/>
    <cellStyle name="_신태백(가실행)_안산부대(투찰)⑤_합덕-신례원(2공구)투찰_봉무지방산업단지도로(투찰)②+0.250%" xfId="680" xr:uid="{00000000-0005-0000-0000-0000A7020000}"/>
    <cellStyle name="_신태백(가실행)_안산부대(투찰)⑤_합덕-신례원(2공구)투찰_봉무지방산업단지도로(투찰)②+0.250%_01 실행(군장산단) Rev00" xfId="681" xr:uid="{00000000-0005-0000-0000-0000A8020000}"/>
    <cellStyle name="_신태백(가실행)_안산부대(투찰)⑤_합덕-신례원(2공구)투찰_봉무지방산업단지도로(투찰)②+0.250%_01 실행(군장산단) Rev00_01 실행(부산남컨가호안109-원안분) REV04" xfId="682" xr:uid="{00000000-0005-0000-0000-0000A9020000}"/>
    <cellStyle name="_신태백(가실행)_안산부대(투찰)⑤_합덕-신례원(2공구)투찰_합덕-신례원(2공구)투찰" xfId="683" xr:uid="{00000000-0005-0000-0000-0000AA020000}"/>
    <cellStyle name="_신태백(가실행)_안산부대(투찰)⑤_합덕-신례원(2공구)투찰_합덕-신례원(2공구)투찰_01 실행(군장산단) Rev00" xfId="684" xr:uid="{00000000-0005-0000-0000-0000AB020000}"/>
    <cellStyle name="_신태백(가실행)_안산부대(투찰)⑤_합덕-신례원(2공구)투찰_합덕-신례원(2공구)투찰_01 실행(군장산단) Rev00_01 실행(부산남컨가호안109-원안분) REV04" xfId="685" xr:uid="{00000000-0005-0000-0000-0000AC020000}"/>
    <cellStyle name="_신태백(가실행)_안산부대(투찰)⑤_합덕-신례원(2공구)투찰_합덕-신례원(2공구)투찰_경찰서-터미널간도로(투찰)②" xfId="686" xr:uid="{00000000-0005-0000-0000-0000AD020000}"/>
    <cellStyle name="_신태백(가실행)_안산부대(투찰)⑤_합덕-신례원(2공구)투찰_합덕-신례원(2공구)투찰_경찰서-터미널간도로(투찰)②_01 실행(군장산단) Rev00" xfId="687" xr:uid="{00000000-0005-0000-0000-0000AE020000}"/>
    <cellStyle name="_신태백(가실행)_안산부대(투찰)⑤_합덕-신례원(2공구)투찰_합덕-신례원(2공구)투찰_경찰서-터미널간도로(투찰)②_01 실행(군장산단) Rev00_01 실행(부산남컨가호안109-원안분) REV04" xfId="688" xr:uid="{00000000-0005-0000-0000-0000AF020000}"/>
    <cellStyle name="_신태백(가실행)_안산부대(투찰)⑤_합덕-신례원(2공구)투찰_합덕-신례원(2공구)투찰_봉무지방산업단지도로(투찰)②" xfId="689" xr:uid="{00000000-0005-0000-0000-0000B0020000}"/>
    <cellStyle name="_신태백(가실행)_안산부대(투찰)⑤_합덕-신례원(2공구)투찰_합덕-신례원(2공구)투찰_봉무지방산업단지도로(투찰)②_01 실행(군장산단) Rev00" xfId="690" xr:uid="{00000000-0005-0000-0000-0000B1020000}"/>
    <cellStyle name="_신태백(가실행)_안산부대(투찰)⑤_합덕-신례원(2공구)투찰_합덕-신례원(2공구)투찰_봉무지방산업단지도로(투찰)②_01 실행(군장산단) Rev00_01 실행(부산남컨가호안109-원안분) REV04" xfId="691" xr:uid="{00000000-0005-0000-0000-0000B2020000}"/>
    <cellStyle name="_신태백(가실행)_안산부대(투찰)⑤_합덕-신례원(2공구)투찰_합덕-신례원(2공구)투찰_봉무지방산업단지도로(투찰)②+0.250%" xfId="692" xr:uid="{00000000-0005-0000-0000-0000B3020000}"/>
    <cellStyle name="_신태백(가실행)_안산부대(투찰)⑤_합덕-신례원(2공구)투찰_합덕-신례원(2공구)투찰_봉무지방산업단지도로(투찰)②+0.250%_01 실행(군장산단) Rev00" xfId="693" xr:uid="{00000000-0005-0000-0000-0000B4020000}"/>
    <cellStyle name="_신태백(가실행)_안산부대(투찰)⑤_합덕-신례원(2공구)투찰_합덕-신례원(2공구)투찰_봉무지방산업단지도로(투찰)②+0.250%_01 실행(군장산단) Rev00_01 실행(부산남컨가호안109-원안분) REV04" xfId="694" xr:uid="{00000000-0005-0000-0000-0000B5020000}"/>
    <cellStyle name="_신태백(가실행)_양곡부두(투찰)-0.31%" xfId="695" xr:uid="{00000000-0005-0000-0000-0000B6020000}"/>
    <cellStyle name="_신태백(가실행)_양곡부두(투찰)-0.31%_01 실행(군장산단) Rev00" xfId="696" xr:uid="{00000000-0005-0000-0000-0000B7020000}"/>
    <cellStyle name="_신태백(가실행)_양곡부두(투찰)-0.31%_01 실행(군장산단) Rev00_01 실행(부산남컨가호안109-원안분) REV04" xfId="697" xr:uid="{00000000-0005-0000-0000-0000B8020000}"/>
    <cellStyle name="_신태백(가실행)_양곡부두(투찰)-0.31%_경찰서-터미널간도로(투찰)②" xfId="698" xr:uid="{00000000-0005-0000-0000-0000B9020000}"/>
    <cellStyle name="_신태백(가실행)_양곡부두(투찰)-0.31%_경찰서-터미널간도로(투찰)②_01 실행(군장산단) Rev00" xfId="699" xr:uid="{00000000-0005-0000-0000-0000BA020000}"/>
    <cellStyle name="_신태백(가실행)_양곡부두(투찰)-0.31%_경찰서-터미널간도로(투찰)②_01 실행(군장산단) Rev00_01 실행(부산남컨가호안109-원안분) REV04" xfId="700" xr:uid="{00000000-0005-0000-0000-0000BB020000}"/>
    <cellStyle name="_신태백(가실행)_양곡부두(투찰)-0.31%_봉무지방산업단지도로(투찰)②" xfId="701" xr:uid="{00000000-0005-0000-0000-0000BC020000}"/>
    <cellStyle name="_신태백(가실행)_양곡부두(투찰)-0.31%_봉무지방산업단지도로(투찰)②_01 실행(군장산단) Rev00" xfId="702" xr:uid="{00000000-0005-0000-0000-0000BD020000}"/>
    <cellStyle name="_신태백(가실행)_양곡부두(투찰)-0.31%_봉무지방산업단지도로(투찰)②_01 실행(군장산단) Rev00_01 실행(부산남컨가호안109-원안분) REV04" xfId="703" xr:uid="{00000000-0005-0000-0000-0000BE020000}"/>
    <cellStyle name="_신태백(가실행)_양곡부두(투찰)-0.31%_봉무지방산업단지도로(투찰)②+0.250%" xfId="704" xr:uid="{00000000-0005-0000-0000-0000BF020000}"/>
    <cellStyle name="_신태백(가실행)_양곡부두(투찰)-0.31%_봉무지방산업단지도로(투찰)②+0.250%_01 실행(군장산단) Rev00" xfId="705" xr:uid="{00000000-0005-0000-0000-0000C0020000}"/>
    <cellStyle name="_신태백(가실행)_양곡부두(투찰)-0.31%_봉무지방산업단지도로(투찰)②+0.250%_01 실행(군장산단) Rev00_01 실행(부산남컨가호안109-원안분) REV04" xfId="706" xr:uid="{00000000-0005-0000-0000-0000C1020000}"/>
    <cellStyle name="_신태백(가실행)_양곡부두(투찰)-0.31%_합덕-신례원(2공구)투찰" xfId="707" xr:uid="{00000000-0005-0000-0000-0000C2020000}"/>
    <cellStyle name="_신태백(가실행)_양곡부두(투찰)-0.31%_합덕-신례원(2공구)투찰_01 실행(군장산단) Rev00" xfId="708" xr:uid="{00000000-0005-0000-0000-0000C3020000}"/>
    <cellStyle name="_신태백(가실행)_양곡부두(투찰)-0.31%_합덕-신례원(2공구)투찰_01 실행(군장산단) Rev00_01 실행(부산남컨가호안109-원안분) REV04" xfId="709" xr:uid="{00000000-0005-0000-0000-0000C4020000}"/>
    <cellStyle name="_신태백(가실행)_양곡부두(투찰)-0.31%_합덕-신례원(2공구)투찰_경찰서-터미널간도로(투찰)②" xfId="710" xr:uid="{00000000-0005-0000-0000-0000C5020000}"/>
    <cellStyle name="_신태백(가실행)_양곡부두(투찰)-0.31%_합덕-신례원(2공구)투찰_경찰서-터미널간도로(투찰)②_01 실행(군장산단) Rev00" xfId="711" xr:uid="{00000000-0005-0000-0000-0000C6020000}"/>
    <cellStyle name="_신태백(가실행)_양곡부두(투찰)-0.31%_합덕-신례원(2공구)투찰_경찰서-터미널간도로(투찰)②_01 실행(군장산단) Rev00_01 실행(부산남컨가호안109-원안분) REV04" xfId="712" xr:uid="{00000000-0005-0000-0000-0000C7020000}"/>
    <cellStyle name="_신태백(가실행)_양곡부두(투찰)-0.31%_합덕-신례원(2공구)투찰_봉무지방산업단지도로(투찰)②" xfId="713" xr:uid="{00000000-0005-0000-0000-0000C8020000}"/>
    <cellStyle name="_신태백(가실행)_양곡부두(투찰)-0.31%_합덕-신례원(2공구)투찰_봉무지방산업단지도로(투찰)②_01 실행(군장산단) Rev00" xfId="714" xr:uid="{00000000-0005-0000-0000-0000C9020000}"/>
    <cellStyle name="_신태백(가실행)_양곡부두(투찰)-0.31%_합덕-신례원(2공구)투찰_봉무지방산업단지도로(투찰)②_01 실행(군장산단) Rev00_01 실행(부산남컨가호안109-원안분) REV04" xfId="715" xr:uid="{00000000-0005-0000-0000-0000CA020000}"/>
    <cellStyle name="_신태백(가실행)_양곡부두(투찰)-0.31%_합덕-신례원(2공구)투찰_봉무지방산업단지도로(투찰)②+0.250%" xfId="716" xr:uid="{00000000-0005-0000-0000-0000CB020000}"/>
    <cellStyle name="_신태백(가실행)_양곡부두(투찰)-0.31%_합덕-신례원(2공구)투찰_봉무지방산업단지도로(투찰)②+0.250%_01 실행(군장산단) Rev00" xfId="717" xr:uid="{00000000-0005-0000-0000-0000CC020000}"/>
    <cellStyle name="_신태백(가실행)_양곡부두(투찰)-0.31%_합덕-신례원(2공구)투찰_봉무지방산업단지도로(투찰)②+0.250%_01 실행(군장산단) Rev00_01 실행(부산남컨가호안109-원안분) REV04" xfId="718" xr:uid="{00000000-0005-0000-0000-0000CD020000}"/>
    <cellStyle name="_신태백(가실행)_양곡부두(투찰)-0.31%_합덕-신례원(2공구)투찰_합덕-신례원(2공구)투찰" xfId="719" xr:uid="{00000000-0005-0000-0000-0000CE020000}"/>
    <cellStyle name="_신태백(가실행)_양곡부두(투찰)-0.31%_합덕-신례원(2공구)투찰_합덕-신례원(2공구)투찰_01 실행(군장산단) Rev00" xfId="720" xr:uid="{00000000-0005-0000-0000-0000CF020000}"/>
    <cellStyle name="_신태백(가실행)_양곡부두(투찰)-0.31%_합덕-신례원(2공구)투찰_합덕-신례원(2공구)투찰_01 실행(군장산단) Rev00_01 실행(부산남컨가호안109-원안분) REV04" xfId="721" xr:uid="{00000000-0005-0000-0000-0000D0020000}"/>
    <cellStyle name="_신태백(가실행)_양곡부두(투찰)-0.31%_합덕-신례원(2공구)투찰_합덕-신례원(2공구)투찰_경찰서-터미널간도로(투찰)②" xfId="722" xr:uid="{00000000-0005-0000-0000-0000D1020000}"/>
    <cellStyle name="_신태백(가실행)_양곡부두(투찰)-0.31%_합덕-신례원(2공구)투찰_합덕-신례원(2공구)투찰_경찰서-터미널간도로(투찰)②_01 실행(군장산단) Rev00" xfId="723" xr:uid="{00000000-0005-0000-0000-0000D2020000}"/>
    <cellStyle name="_신태백(가실행)_양곡부두(투찰)-0.31%_합덕-신례원(2공구)투찰_합덕-신례원(2공구)투찰_경찰서-터미널간도로(투찰)②_01 실행(군장산단) Rev00_01 실행(부산남컨가호안109-원안분) REV04" xfId="724" xr:uid="{00000000-0005-0000-0000-0000D3020000}"/>
    <cellStyle name="_신태백(가실행)_양곡부두(투찰)-0.31%_합덕-신례원(2공구)투찰_합덕-신례원(2공구)투찰_봉무지방산업단지도로(투찰)②" xfId="725" xr:uid="{00000000-0005-0000-0000-0000D4020000}"/>
    <cellStyle name="_신태백(가실행)_양곡부두(투찰)-0.31%_합덕-신례원(2공구)투찰_합덕-신례원(2공구)투찰_봉무지방산업단지도로(투찰)②_01 실행(군장산단) Rev00" xfId="726" xr:uid="{00000000-0005-0000-0000-0000D5020000}"/>
    <cellStyle name="_신태백(가실행)_양곡부두(투찰)-0.31%_합덕-신례원(2공구)투찰_합덕-신례원(2공구)투찰_봉무지방산업단지도로(투찰)②_01 실행(군장산단) Rev00_01 실행(부산남컨가호안109-원안분) REV04" xfId="727" xr:uid="{00000000-0005-0000-0000-0000D6020000}"/>
    <cellStyle name="_신태백(가실행)_양곡부두(투찰)-0.31%_합덕-신례원(2공구)투찰_합덕-신례원(2공구)투찰_봉무지방산업단지도로(투찰)②+0.250%" xfId="728" xr:uid="{00000000-0005-0000-0000-0000D7020000}"/>
    <cellStyle name="_신태백(가실행)_양곡부두(투찰)-0.31%_합덕-신례원(2공구)투찰_합덕-신례원(2공구)투찰_봉무지방산업단지도로(투찰)②+0.250%_01 실행(군장산단) Rev00" xfId="729" xr:uid="{00000000-0005-0000-0000-0000D8020000}"/>
    <cellStyle name="_신태백(가실행)_양곡부두(투찰)-0.31%_합덕-신례원(2공구)투찰_합덕-신례원(2공구)투찰_봉무지방산업단지도로(투찰)②+0.250%_01 실행(군장산단) Rev00_01 실행(부산남컨가호안109-원안분) REV04" xfId="730" xr:uid="{00000000-0005-0000-0000-0000D9020000}"/>
    <cellStyle name="_신태백(가실행)_창원상수도(토목)투찰" xfId="731" xr:uid="{00000000-0005-0000-0000-0000DA020000}"/>
    <cellStyle name="_신태백(가실행)_창원상수도(토목)투찰_01 실행(군장산단) Rev00" xfId="732" xr:uid="{00000000-0005-0000-0000-0000DB020000}"/>
    <cellStyle name="_신태백(가실행)_창원상수도(토목)투찰_01 실행(군장산단) Rev00_01 실행(부산남컨가호안109-원안분) REV04" xfId="733" xr:uid="{00000000-0005-0000-0000-0000DC020000}"/>
    <cellStyle name="_신태백(가실행)_창원상수도(토목)투찰_경찰서-터미널간도로(투찰)②" xfId="734" xr:uid="{00000000-0005-0000-0000-0000DD020000}"/>
    <cellStyle name="_신태백(가실행)_창원상수도(토목)투찰_경찰서-터미널간도로(투찰)②_01 실행(군장산단) Rev00" xfId="735" xr:uid="{00000000-0005-0000-0000-0000DE020000}"/>
    <cellStyle name="_신태백(가실행)_창원상수도(토목)투찰_경찰서-터미널간도로(투찰)②_01 실행(군장산단) Rev00_01 실행(부산남컨가호안109-원안분) REV04" xfId="736" xr:uid="{00000000-0005-0000-0000-0000DF020000}"/>
    <cellStyle name="_신태백(가실행)_창원상수도(토목)투찰_봉무지방산업단지도로(투찰)②" xfId="737" xr:uid="{00000000-0005-0000-0000-0000E0020000}"/>
    <cellStyle name="_신태백(가실행)_창원상수도(토목)투찰_봉무지방산업단지도로(투찰)②_01 실행(군장산단) Rev00" xfId="738" xr:uid="{00000000-0005-0000-0000-0000E1020000}"/>
    <cellStyle name="_신태백(가실행)_창원상수도(토목)투찰_봉무지방산업단지도로(투찰)②_01 실행(군장산단) Rev00_01 실행(부산남컨가호안109-원안분) REV04" xfId="739" xr:uid="{00000000-0005-0000-0000-0000E2020000}"/>
    <cellStyle name="_신태백(가실행)_창원상수도(토목)투찰_봉무지방산업단지도로(투찰)②+0.250%" xfId="740" xr:uid="{00000000-0005-0000-0000-0000E3020000}"/>
    <cellStyle name="_신태백(가실행)_창원상수도(토목)투찰_봉무지방산업단지도로(투찰)②+0.250%_01 실행(군장산단) Rev00" xfId="741" xr:uid="{00000000-0005-0000-0000-0000E4020000}"/>
    <cellStyle name="_신태백(가실행)_창원상수도(토목)투찰_봉무지방산업단지도로(투찰)②+0.250%_01 실행(군장산단) Rev00_01 실행(부산남컨가호안109-원안분) REV04" xfId="742" xr:uid="{00000000-0005-0000-0000-0000E5020000}"/>
    <cellStyle name="_신태백(가실행)_창원상수도(토목)투찰_합덕-신례원(2공구)투찰" xfId="743" xr:uid="{00000000-0005-0000-0000-0000E6020000}"/>
    <cellStyle name="_신태백(가실행)_창원상수도(토목)투찰_합덕-신례원(2공구)투찰_01 실행(군장산단) Rev00" xfId="744" xr:uid="{00000000-0005-0000-0000-0000E7020000}"/>
    <cellStyle name="_신태백(가실행)_창원상수도(토목)투찰_합덕-신례원(2공구)투찰_01 실행(군장산단) Rev00_01 실행(부산남컨가호안109-원안분) REV04" xfId="745" xr:uid="{00000000-0005-0000-0000-0000E8020000}"/>
    <cellStyle name="_신태백(가실행)_창원상수도(토목)투찰_합덕-신례원(2공구)투찰_경찰서-터미널간도로(투찰)②" xfId="746" xr:uid="{00000000-0005-0000-0000-0000E9020000}"/>
    <cellStyle name="_신태백(가실행)_창원상수도(토목)투찰_합덕-신례원(2공구)투찰_경찰서-터미널간도로(투찰)②_01 실행(군장산단) Rev00" xfId="747" xr:uid="{00000000-0005-0000-0000-0000EA020000}"/>
    <cellStyle name="_신태백(가실행)_창원상수도(토목)투찰_합덕-신례원(2공구)투찰_경찰서-터미널간도로(투찰)②_01 실행(군장산단) Rev00_01 실행(부산남컨가호안109-원안분) REV04" xfId="748" xr:uid="{00000000-0005-0000-0000-0000EB020000}"/>
    <cellStyle name="_신태백(가실행)_창원상수도(토목)투찰_합덕-신례원(2공구)투찰_봉무지방산업단지도로(투찰)②" xfId="749" xr:uid="{00000000-0005-0000-0000-0000EC020000}"/>
    <cellStyle name="_신태백(가실행)_창원상수도(토목)투찰_합덕-신례원(2공구)투찰_봉무지방산업단지도로(투찰)②_01 실행(군장산단) Rev00" xfId="750" xr:uid="{00000000-0005-0000-0000-0000ED020000}"/>
    <cellStyle name="_신태백(가실행)_창원상수도(토목)투찰_합덕-신례원(2공구)투찰_봉무지방산업단지도로(투찰)②_01 실행(군장산단) Rev00_01 실행(부산남컨가호안109-원안분) REV04" xfId="751" xr:uid="{00000000-0005-0000-0000-0000EE020000}"/>
    <cellStyle name="_신태백(가실행)_창원상수도(토목)투찰_합덕-신례원(2공구)투찰_봉무지방산업단지도로(투찰)②+0.250%" xfId="752" xr:uid="{00000000-0005-0000-0000-0000EF020000}"/>
    <cellStyle name="_신태백(가실행)_창원상수도(토목)투찰_합덕-신례원(2공구)투찰_봉무지방산업단지도로(투찰)②+0.250%_01 실행(군장산단) Rev00" xfId="753" xr:uid="{00000000-0005-0000-0000-0000F0020000}"/>
    <cellStyle name="_신태백(가실행)_창원상수도(토목)투찰_합덕-신례원(2공구)투찰_봉무지방산업단지도로(투찰)②+0.250%_01 실행(군장산단) Rev00_01 실행(부산남컨가호안109-원안분) REV04" xfId="754" xr:uid="{00000000-0005-0000-0000-0000F1020000}"/>
    <cellStyle name="_신태백(가실행)_창원상수도(토목)투찰_합덕-신례원(2공구)투찰_합덕-신례원(2공구)투찰" xfId="755" xr:uid="{00000000-0005-0000-0000-0000F2020000}"/>
    <cellStyle name="_신태백(가실행)_창원상수도(토목)투찰_합덕-신례원(2공구)투찰_합덕-신례원(2공구)투찰_01 실행(군장산단) Rev00" xfId="756" xr:uid="{00000000-0005-0000-0000-0000F3020000}"/>
    <cellStyle name="_신태백(가실행)_창원상수도(토목)투찰_합덕-신례원(2공구)투찰_합덕-신례원(2공구)투찰_01 실행(군장산단) Rev00_01 실행(부산남컨가호안109-원안분) REV04" xfId="757" xr:uid="{00000000-0005-0000-0000-0000F4020000}"/>
    <cellStyle name="_신태백(가실행)_창원상수도(토목)투찰_합덕-신례원(2공구)투찰_합덕-신례원(2공구)투찰_경찰서-터미널간도로(투찰)②" xfId="758" xr:uid="{00000000-0005-0000-0000-0000F5020000}"/>
    <cellStyle name="_신태백(가실행)_창원상수도(토목)투찰_합덕-신례원(2공구)투찰_합덕-신례원(2공구)투찰_경찰서-터미널간도로(투찰)②_01 실행(군장산단) Rev00" xfId="759" xr:uid="{00000000-0005-0000-0000-0000F6020000}"/>
    <cellStyle name="_신태백(가실행)_창원상수도(토목)투찰_합덕-신례원(2공구)투찰_합덕-신례원(2공구)투찰_경찰서-터미널간도로(투찰)②_01 실행(군장산단) Rev00_01 실행(부산남컨가호안109-원안분) REV04" xfId="760" xr:uid="{00000000-0005-0000-0000-0000F7020000}"/>
    <cellStyle name="_신태백(가실행)_창원상수도(토목)투찰_합덕-신례원(2공구)투찰_합덕-신례원(2공구)투찰_봉무지방산업단지도로(투찰)②" xfId="761" xr:uid="{00000000-0005-0000-0000-0000F8020000}"/>
    <cellStyle name="_신태백(가실행)_창원상수도(토목)투찰_합덕-신례원(2공구)투찰_합덕-신례원(2공구)투찰_봉무지방산업단지도로(투찰)②_01 실행(군장산단) Rev00" xfId="762" xr:uid="{00000000-0005-0000-0000-0000F9020000}"/>
    <cellStyle name="_신태백(가실행)_창원상수도(토목)투찰_합덕-신례원(2공구)투찰_합덕-신례원(2공구)투찰_봉무지방산업단지도로(투찰)②_01 실행(군장산단) Rev00_01 실행(부산남컨가호안109-원안분) REV04" xfId="763" xr:uid="{00000000-0005-0000-0000-0000FA020000}"/>
    <cellStyle name="_신태백(가실행)_창원상수도(토목)투찰_합덕-신례원(2공구)투찰_합덕-신례원(2공구)투찰_봉무지방산업단지도로(투찰)②+0.250%" xfId="764" xr:uid="{00000000-0005-0000-0000-0000FB020000}"/>
    <cellStyle name="_신태백(가실행)_창원상수도(토목)투찰_합덕-신례원(2공구)투찰_합덕-신례원(2공구)투찰_봉무지방산업단지도로(투찰)②+0.250%_01 실행(군장산단) Rev00" xfId="765" xr:uid="{00000000-0005-0000-0000-0000FC020000}"/>
    <cellStyle name="_신태백(가실행)_창원상수도(토목)투찰_합덕-신례원(2공구)투찰_합덕-신례원(2공구)투찰_봉무지방산업단지도로(투찰)②+0.250%_01 실행(군장산단) Rev00_01 실행(부산남컨가호안109-원안분) REV04" xfId="766" xr:uid="{00000000-0005-0000-0000-0000FD020000}"/>
    <cellStyle name="_신태백(가실행)_합덕-신례원(2공구)투찰" xfId="767" xr:uid="{00000000-0005-0000-0000-0000FE020000}"/>
    <cellStyle name="_신태백(가실행)_합덕-신례원(2공구)투찰_01 실행(군장산단) Rev00" xfId="768" xr:uid="{00000000-0005-0000-0000-0000FF020000}"/>
    <cellStyle name="_신태백(가실행)_합덕-신례원(2공구)투찰_01 실행(군장산단) Rev00_01 실행(부산남컨가호안109-원안분) REV04" xfId="769" xr:uid="{00000000-0005-0000-0000-000000030000}"/>
    <cellStyle name="_신태백(가실행)_합덕-신례원(2공구)투찰_경찰서-터미널간도로(투찰)②" xfId="770" xr:uid="{00000000-0005-0000-0000-000001030000}"/>
    <cellStyle name="_신태백(가실행)_합덕-신례원(2공구)투찰_경찰서-터미널간도로(투찰)②_01 실행(군장산단) Rev00" xfId="771" xr:uid="{00000000-0005-0000-0000-000002030000}"/>
    <cellStyle name="_신태백(가실행)_합덕-신례원(2공구)투찰_경찰서-터미널간도로(투찰)②_01 실행(군장산단) Rev00_01 실행(부산남컨가호안109-원안분) REV04" xfId="772" xr:uid="{00000000-0005-0000-0000-000003030000}"/>
    <cellStyle name="_신태백(가실행)_합덕-신례원(2공구)투찰_봉무지방산업단지도로(투찰)②" xfId="773" xr:uid="{00000000-0005-0000-0000-000004030000}"/>
    <cellStyle name="_신태백(가실행)_합덕-신례원(2공구)투찰_봉무지방산업단지도로(투찰)②_01 실행(군장산단) Rev00" xfId="774" xr:uid="{00000000-0005-0000-0000-000005030000}"/>
    <cellStyle name="_신태백(가실행)_합덕-신례원(2공구)투찰_봉무지방산업단지도로(투찰)②_01 실행(군장산단) Rev00_01 실행(부산남컨가호안109-원안분) REV04" xfId="775" xr:uid="{00000000-0005-0000-0000-000006030000}"/>
    <cellStyle name="_신태백(가실행)_합덕-신례원(2공구)투찰_봉무지방산업단지도로(투찰)②+0.250%" xfId="776" xr:uid="{00000000-0005-0000-0000-000007030000}"/>
    <cellStyle name="_신태백(가실행)_합덕-신례원(2공구)투찰_봉무지방산업단지도로(투찰)②+0.250%_01 실행(군장산단) Rev00" xfId="777" xr:uid="{00000000-0005-0000-0000-000008030000}"/>
    <cellStyle name="_신태백(가실행)_합덕-신례원(2공구)투찰_봉무지방산업단지도로(투찰)②+0.250%_01 실행(군장산단) Rev00_01 실행(부산남컨가호안109-원안분) REV04" xfId="778" xr:uid="{00000000-0005-0000-0000-000009030000}"/>
    <cellStyle name="_신태백(가실행)_합덕-신례원(2공구)투찰_합덕-신례원(2공구)투찰" xfId="779" xr:uid="{00000000-0005-0000-0000-00000A030000}"/>
    <cellStyle name="_신태백(가실행)_합덕-신례원(2공구)투찰_합덕-신례원(2공구)투찰_01 실행(군장산단) Rev00" xfId="780" xr:uid="{00000000-0005-0000-0000-00000B030000}"/>
    <cellStyle name="_신태백(가실행)_합덕-신례원(2공구)투찰_합덕-신례원(2공구)투찰_01 실행(군장산단) Rev00_01 실행(부산남컨가호안109-원안분) REV04" xfId="781" xr:uid="{00000000-0005-0000-0000-00000C030000}"/>
    <cellStyle name="_신태백(가실행)_합덕-신례원(2공구)투찰_합덕-신례원(2공구)투찰_경찰서-터미널간도로(투찰)②" xfId="782" xr:uid="{00000000-0005-0000-0000-00000D030000}"/>
    <cellStyle name="_신태백(가실행)_합덕-신례원(2공구)투찰_합덕-신례원(2공구)투찰_경찰서-터미널간도로(투찰)②_01 실행(군장산단) Rev00" xfId="783" xr:uid="{00000000-0005-0000-0000-00000E030000}"/>
    <cellStyle name="_신태백(가실행)_합덕-신례원(2공구)투찰_합덕-신례원(2공구)투찰_경찰서-터미널간도로(투찰)②_01 실행(군장산단) Rev00_01 실행(부산남컨가호안109-원안분) REV04" xfId="784" xr:uid="{00000000-0005-0000-0000-00000F030000}"/>
    <cellStyle name="_신태백(가실행)_합덕-신례원(2공구)투찰_합덕-신례원(2공구)투찰_봉무지방산업단지도로(투찰)②" xfId="785" xr:uid="{00000000-0005-0000-0000-000010030000}"/>
    <cellStyle name="_신태백(가실행)_합덕-신례원(2공구)투찰_합덕-신례원(2공구)투찰_봉무지방산업단지도로(투찰)②_01 실행(군장산단) Rev00" xfId="786" xr:uid="{00000000-0005-0000-0000-000011030000}"/>
    <cellStyle name="_신태백(가실행)_합덕-신례원(2공구)투찰_합덕-신례원(2공구)투찰_봉무지방산업단지도로(투찰)②_01 실행(군장산단) Rev00_01 실행(부산남컨가호안109-원안분) REV04" xfId="787" xr:uid="{00000000-0005-0000-0000-000012030000}"/>
    <cellStyle name="_신태백(가실행)_합덕-신례원(2공구)투찰_합덕-신례원(2공구)투찰_봉무지방산업단지도로(투찰)②+0.250%" xfId="788" xr:uid="{00000000-0005-0000-0000-000013030000}"/>
    <cellStyle name="_신태백(가실행)_합덕-신례원(2공구)투찰_합덕-신례원(2공구)투찰_봉무지방산업단지도로(투찰)②+0.250%_01 실행(군장산단) Rev00" xfId="789" xr:uid="{00000000-0005-0000-0000-000014030000}"/>
    <cellStyle name="_신태백(가실행)_합덕-신례원(2공구)투찰_합덕-신례원(2공구)투찰_봉무지방산업단지도로(투찰)②+0.250%_01 실행(군장산단) Rev00_01 실행(부산남컨가호안109-원안분) REV04" xfId="790" xr:uid="{00000000-0005-0000-0000-000015030000}"/>
    <cellStyle name="_신태백(투찰내역)2" xfId="791" xr:uid="{00000000-0005-0000-0000-000016030000}"/>
    <cellStyle name="_안동시우회도로(투찰)-0.341%" xfId="792" xr:uid="{00000000-0005-0000-0000-000017030000}"/>
    <cellStyle name="_안동컨트리클럽-품셈기준(단계별수정)" xfId="793" xr:uid="{00000000-0005-0000-0000-000018030000}"/>
    <cellStyle name="_안면도 지포지구-품셈기준" xfId="794" xr:uid="{00000000-0005-0000-0000-000019030000}"/>
    <cellStyle name="_안산부대(투찰)⑤" xfId="795" xr:uid="{00000000-0005-0000-0000-00001A030000}"/>
    <cellStyle name="_안산부대(투찰)⑤_01 실행(군장산단) Rev00" xfId="796" xr:uid="{00000000-0005-0000-0000-00001B030000}"/>
    <cellStyle name="_안산부대(투찰)⑤_01 실행(군장산단) Rev00_01 실행(부산남컨가호안109-원안분) REV04" xfId="797" xr:uid="{00000000-0005-0000-0000-00001C030000}"/>
    <cellStyle name="_안산부대(투찰)⑤_경찰서-터미널간도로(투찰)②" xfId="798" xr:uid="{00000000-0005-0000-0000-00001D030000}"/>
    <cellStyle name="_안산부대(투찰)⑤_경찰서-터미널간도로(투찰)②_01 실행(군장산단) Rev00" xfId="799" xr:uid="{00000000-0005-0000-0000-00001E030000}"/>
    <cellStyle name="_안산부대(투찰)⑤_경찰서-터미널간도로(투찰)②_01 실행(군장산단) Rev00_01 실행(부산남컨가호안109-원안분) REV04" xfId="800" xr:uid="{00000000-0005-0000-0000-00001F030000}"/>
    <cellStyle name="_안산부대(투찰)⑤_봉무지방산업단지도로(투찰)②" xfId="801" xr:uid="{00000000-0005-0000-0000-000020030000}"/>
    <cellStyle name="_안산부대(투찰)⑤_봉무지방산업단지도로(투찰)②_01 실행(군장산단) Rev00" xfId="802" xr:uid="{00000000-0005-0000-0000-000021030000}"/>
    <cellStyle name="_안산부대(투찰)⑤_봉무지방산업단지도로(투찰)②_01 실행(군장산단) Rev00_01 실행(부산남컨가호안109-원안분) REV04" xfId="803" xr:uid="{00000000-0005-0000-0000-000022030000}"/>
    <cellStyle name="_안산부대(투찰)⑤_봉무지방산업단지도로(투찰)②+0.250%" xfId="804" xr:uid="{00000000-0005-0000-0000-000023030000}"/>
    <cellStyle name="_안산부대(투찰)⑤_봉무지방산업단지도로(투찰)②+0.250%_01 실행(군장산단) Rev00" xfId="805" xr:uid="{00000000-0005-0000-0000-000024030000}"/>
    <cellStyle name="_안산부대(투찰)⑤_봉무지방산업단지도로(투찰)②+0.250%_01 실행(군장산단) Rev00_01 실행(부산남컨가호안109-원안분) REV04" xfId="806" xr:uid="{00000000-0005-0000-0000-000025030000}"/>
    <cellStyle name="_안산부대(투찰)⑤_합덕-신례원(2공구)투찰" xfId="807" xr:uid="{00000000-0005-0000-0000-000026030000}"/>
    <cellStyle name="_안산부대(투찰)⑤_합덕-신례원(2공구)투찰_01 실행(군장산단) Rev00" xfId="808" xr:uid="{00000000-0005-0000-0000-000027030000}"/>
    <cellStyle name="_안산부대(투찰)⑤_합덕-신례원(2공구)투찰_01 실행(군장산단) Rev00_01 실행(부산남컨가호안109-원안분) REV04" xfId="809" xr:uid="{00000000-0005-0000-0000-000028030000}"/>
    <cellStyle name="_안산부대(투찰)⑤_합덕-신례원(2공구)투찰_경찰서-터미널간도로(투찰)②" xfId="810" xr:uid="{00000000-0005-0000-0000-000029030000}"/>
    <cellStyle name="_안산부대(투찰)⑤_합덕-신례원(2공구)투찰_경찰서-터미널간도로(투찰)②_01 실행(군장산단) Rev00" xfId="811" xr:uid="{00000000-0005-0000-0000-00002A030000}"/>
    <cellStyle name="_안산부대(투찰)⑤_합덕-신례원(2공구)투찰_경찰서-터미널간도로(투찰)②_01 실행(군장산단) Rev00_01 실행(부산남컨가호안109-원안분) REV04" xfId="812" xr:uid="{00000000-0005-0000-0000-00002B030000}"/>
    <cellStyle name="_안산부대(투찰)⑤_합덕-신례원(2공구)투찰_봉무지방산업단지도로(투찰)②" xfId="813" xr:uid="{00000000-0005-0000-0000-00002C030000}"/>
    <cellStyle name="_안산부대(투찰)⑤_합덕-신례원(2공구)투찰_봉무지방산업단지도로(투찰)②_01 실행(군장산단) Rev00" xfId="814" xr:uid="{00000000-0005-0000-0000-00002D030000}"/>
    <cellStyle name="_안산부대(투찰)⑤_합덕-신례원(2공구)투찰_봉무지방산업단지도로(투찰)②_01 실행(군장산단) Rev00_01 실행(부산남컨가호안109-원안분) REV04" xfId="815" xr:uid="{00000000-0005-0000-0000-00002E030000}"/>
    <cellStyle name="_안산부대(투찰)⑤_합덕-신례원(2공구)투찰_봉무지방산업단지도로(투찰)②+0.250%" xfId="816" xr:uid="{00000000-0005-0000-0000-00002F030000}"/>
    <cellStyle name="_안산부대(투찰)⑤_합덕-신례원(2공구)투찰_봉무지방산업단지도로(투찰)②+0.250%_01 실행(군장산단) Rev00" xfId="817" xr:uid="{00000000-0005-0000-0000-000030030000}"/>
    <cellStyle name="_안산부대(투찰)⑤_합덕-신례원(2공구)투찰_봉무지방산업단지도로(투찰)②+0.250%_01 실행(군장산단) Rev00_01 실행(부산남컨가호안109-원안분) REV04" xfId="818" xr:uid="{00000000-0005-0000-0000-000031030000}"/>
    <cellStyle name="_안산부대(투찰)⑤_합덕-신례원(2공구)투찰_합덕-신례원(2공구)투찰" xfId="819" xr:uid="{00000000-0005-0000-0000-000032030000}"/>
    <cellStyle name="_안산부대(투찰)⑤_합덕-신례원(2공구)투찰_합덕-신례원(2공구)투찰_01 실행(군장산단) Rev00" xfId="820" xr:uid="{00000000-0005-0000-0000-000033030000}"/>
    <cellStyle name="_안산부대(투찰)⑤_합덕-신례원(2공구)투찰_합덕-신례원(2공구)투찰_01 실행(군장산단) Rev00_01 실행(부산남컨가호안109-원안분) REV04" xfId="821" xr:uid="{00000000-0005-0000-0000-000034030000}"/>
    <cellStyle name="_안산부대(투찰)⑤_합덕-신례원(2공구)투찰_합덕-신례원(2공구)투찰_경찰서-터미널간도로(투찰)②" xfId="822" xr:uid="{00000000-0005-0000-0000-000035030000}"/>
    <cellStyle name="_안산부대(투찰)⑤_합덕-신례원(2공구)투찰_합덕-신례원(2공구)투찰_경찰서-터미널간도로(투찰)②_01 실행(군장산단) Rev00" xfId="823" xr:uid="{00000000-0005-0000-0000-000036030000}"/>
    <cellStyle name="_안산부대(투찰)⑤_합덕-신례원(2공구)투찰_합덕-신례원(2공구)투찰_경찰서-터미널간도로(투찰)②_01 실행(군장산단) Rev00_01 실행(부산남컨가호안109-원안분) REV04" xfId="824" xr:uid="{00000000-0005-0000-0000-000037030000}"/>
    <cellStyle name="_안산부대(투찰)⑤_합덕-신례원(2공구)투찰_합덕-신례원(2공구)투찰_봉무지방산업단지도로(투찰)②" xfId="825" xr:uid="{00000000-0005-0000-0000-000038030000}"/>
    <cellStyle name="_안산부대(투찰)⑤_합덕-신례원(2공구)투찰_합덕-신례원(2공구)투찰_봉무지방산업단지도로(투찰)②_01 실행(군장산단) Rev00" xfId="826" xr:uid="{00000000-0005-0000-0000-000039030000}"/>
    <cellStyle name="_안산부대(투찰)⑤_합덕-신례원(2공구)투찰_합덕-신례원(2공구)투찰_봉무지방산업단지도로(투찰)②_01 실행(군장산단) Rev00_01 실행(부산남컨가호안109-원안분) REV04" xfId="827" xr:uid="{00000000-0005-0000-0000-00003A030000}"/>
    <cellStyle name="_안산부대(투찰)⑤_합덕-신례원(2공구)투찰_합덕-신례원(2공구)투찰_봉무지방산업단지도로(투찰)②+0.250%" xfId="828" xr:uid="{00000000-0005-0000-0000-00003B030000}"/>
    <cellStyle name="_안산부대(투찰)⑤_합덕-신례원(2공구)투찰_합덕-신례원(2공구)투찰_봉무지방산업단지도로(투찰)②+0.250%_01 실행(군장산단) Rev00" xfId="829" xr:uid="{00000000-0005-0000-0000-00003C030000}"/>
    <cellStyle name="_안산부대(투찰)⑤_합덕-신례원(2공구)투찰_합덕-신례원(2공구)투찰_봉무지방산업단지도로(투찰)②+0.250%_01 실행(군장산단) Rev00_01 실행(부산남컨가호안109-원안분) REV04" xfId="830" xr:uid="{00000000-0005-0000-0000-00003D030000}"/>
    <cellStyle name="_앙성수량총괄(관수정)" xfId="831" xr:uid="{00000000-0005-0000-0000-00003E030000}"/>
    <cellStyle name="_앙성수량총괄(관수정)_1" xfId="832" xr:uid="{00000000-0005-0000-0000-00003F030000}"/>
    <cellStyle name="_앙성수량총괄(관수정)_2" xfId="833" xr:uid="{00000000-0005-0000-0000-000040030000}"/>
    <cellStyle name="_앙성수량총괄(관수정)_2_대부리총괄수량집계표" xfId="834" xr:uid="{00000000-0005-0000-0000-000041030000}"/>
    <cellStyle name="_앙성수량총괄(관수정)_대부리총괄수량집계표" xfId="835" xr:uid="{00000000-0005-0000-0000-000042030000}"/>
    <cellStyle name="_양곡부두(투찰)+0.30%" xfId="836" xr:uid="{00000000-0005-0000-0000-000043030000}"/>
    <cellStyle name="_양곡부두(투찰)-0.31%" xfId="837" xr:uid="{00000000-0005-0000-0000-000044030000}"/>
    <cellStyle name="_원가계산" xfId="838" xr:uid="{00000000-0005-0000-0000-000045030000}"/>
    <cellStyle name="_의왕 왕송저수지 조성사업 환경재해영향평가용역" xfId="839" xr:uid="{00000000-0005-0000-0000-000046030000}"/>
    <cellStyle name="_의왕 왕송저수지 조성사업 환경재해영향평가용역_공유수면매립도시관리계획및실시설계용역" xfId="840" xr:uid="{00000000-0005-0000-0000-000047030000}"/>
    <cellStyle name="_인원계획표 " xfId="841" xr:uid="{00000000-0005-0000-0000-000048030000}"/>
    <cellStyle name="_인원계획표 _01 실행(군장산단) Rev00" xfId="842" xr:uid="{00000000-0005-0000-0000-000049030000}"/>
    <cellStyle name="_인원계획표 _01 실행(군장산단) Rev00_01 실행(부산남컨가호안109-원안분) REV04" xfId="843" xr:uid="{00000000-0005-0000-0000-00004A030000}"/>
    <cellStyle name="_인원계획표 _부대견적결과" xfId="844" xr:uid="{00000000-0005-0000-0000-00004B030000}"/>
    <cellStyle name="_인원계획표 _부대견적결과_01 실행(군장산단) Rev00" xfId="845" xr:uid="{00000000-0005-0000-0000-00004C030000}"/>
    <cellStyle name="_인원계획표 _부대견적결과_01 실행(군장산단) Rev00_01 실행(부산남컨가호안109-원안분) REV04" xfId="846" xr:uid="{00000000-0005-0000-0000-00004D030000}"/>
    <cellStyle name="_인원계획표 _부대견적결과1" xfId="847" xr:uid="{00000000-0005-0000-0000-00004E030000}"/>
    <cellStyle name="_인원계획표 _부대견적결과1_01 실행(군장산단) Rev00" xfId="848" xr:uid="{00000000-0005-0000-0000-00004F030000}"/>
    <cellStyle name="_인원계획표 _부대견적결과1_01 실행(군장산단) Rev00_01 실행(부산남컨가호안109-원안분) REV04" xfId="849" xr:uid="{00000000-0005-0000-0000-000050030000}"/>
    <cellStyle name="_인원계획표 _부대견적의뢰" xfId="850" xr:uid="{00000000-0005-0000-0000-000051030000}"/>
    <cellStyle name="_인원계획표 _부대견적의뢰_01 실행(군장산단) Rev00" xfId="851" xr:uid="{00000000-0005-0000-0000-000052030000}"/>
    <cellStyle name="_인원계획표 _부대견적의뢰_01 실행(군장산단) Rev00_01 실행(부산남컨가호안109-원안분) REV04" xfId="852" xr:uid="{00000000-0005-0000-0000-000053030000}"/>
    <cellStyle name="_인원계획표 _부대선정조정품의" xfId="853" xr:uid="{00000000-0005-0000-0000-000054030000}"/>
    <cellStyle name="_인원계획표 _부대선정조정품의_01 실행(군장산단) Rev00" xfId="854" xr:uid="{00000000-0005-0000-0000-000055030000}"/>
    <cellStyle name="_인원계획표 _부대선정조정품의_01 실행(군장산단) Rev00_01 실행(부산남컨가호안109-원안분) REV04" xfId="855" xr:uid="{00000000-0005-0000-0000-000056030000}"/>
    <cellStyle name="_인원계획표 _부대입찰결과" xfId="856" xr:uid="{00000000-0005-0000-0000-000057030000}"/>
    <cellStyle name="_인원계획표 _부대입찰결과_01 실행(군장산단) Rev00" xfId="857" xr:uid="{00000000-0005-0000-0000-000058030000}"/>
    <cellStyle name="_인원계획표 _부대입찰결과_01 실행(군장산단) Rev00_01 실행(부산남컨가호안109-원안분) REV04" xfId="858" xr:uid="{00000000-0005-0000-0000-000059030000}"/>
    <cellStyle name="_인원계획표 _부대입찰송부" xfId="859" xr:uid="{00000000-0005-0000-0000-00005A030000}"/>
    <cellStyle name="_인원계획표 _부대입찰송부(1차조정)" xfId="860" xr:uid="{00000000-0005-0000-0000-00005B030000}"/>
    <cellStyle name="_인원계획표 _부대입찰송부(1차조정)_01 실행(군장산단) Rev00" xfId="861" xr:uid="{00000000-0005-0000-0000-00005C030000}"/>
    <cellStyle name="_인원계획표 _부대입찰송부(1차조정)_01 실행(군장산단) Rev00_01 실행(부산남컨가호안109-원안분) REV04" xfId="862" xr:uid="{00000000-0005-0000-0000-00005D030000}"/>
    <cellStyle name="_인원계획표 _부대입찰송부(무안광주)" xfId="863" xr:uid="{00000000-0005-0000-0000-00005E030000}"/>
    <cellStyle name="_인원계획표 _부대입찰송부(무안광주)_01 실행(군장산단) Rev00" xfId="864" xr:uid="{00000000-0005-0000-0000-00005F030000}"/>
    <cellStyle name="_인원계획표 _부대입찰송부(무안광주)_01 실행(군장산단) Rev00_01 실행(부산남컨가호안109-원안분) REV04" xfId="865" xr:uid="{00000000-0005-0000-0000-000060030000}"/>
    <cellStyle name="_인원계획표 _부대입찰송부_01 실행(군장산단) Rev00" xfId="866" xr:uid="{00000000-0005-0000-0000-000061030000}"/>
    <cellStyle name="_인원계획표 _부대입찰송부_01 실행(군장산단) Rev00_01 실행(부산남컨가호안109-원안분) REV04" xfId="867" xr:uid="{00000000-0005-0000-0000-000062030000}"/>
    <cellStyle name="_인원계획표 _부대입찰조정" xfId="868" xr:uid="{00000000-0005-0000-0000-000063030000}"/>
    <cellStyle name="_인원계획표 _부대입찰조정(광릉숲)" xfId="869" xr:uid="{00000000-0005-0000-0000-000064030000}"/>
    <cellStyle name="_인원계획표 _부대입찰조정(광릉숲)_01 실행(군장산단) Rev00" xfId="870" xr:uid="{00000000-0005-0000-0000-000065030000}"/>
    <cellStyle name="_인원계획표 _부대입찰조정(광릉숲)_01 실행(군장산단) Rev00_01 실행(부산남컨가호안109-원안분) REV04" xfId="871" xr:uid="{00000000-0005-0000-0000-000066030000}"/>
    <cellStyle name="_인원계획표 _부대입찰조정_01 실행(군장산단) Rev00" xfId="872" xr:uid="{00000000-0005-0000-0000-000067030000}"/>
    <cellStyle name="_인원계획표 _부대입찰조정_01 실행(군장산단) Rev00_01 실행(부산남컨가호안109-원안분) REV04" xfId="873" xr:uid="{00000000-0005-0000-0000-000068030000}"/>
    <cellStyle name="_인원계획표 _부대입찰특별조건및내역송부" xfId="874" xr:uid="{00000000-0005-0000-0000-000069030000}"/>
    <cellStyle name="_인원계획표 _부대입찰특별조건및내역송부(최저가)" xfId="875" xr:uid="{00000000-0005-0000-0000-00006A030000}"/>
    <cellStyle name="_인원계획표 _부대입찰특별조건및내역송부(최저가)_01 실행(군장산단) Rev00" xfId="876" xr:uid="{00000000-0005-0000-0000-00006B030000}"/>
    <cellStyle name="_인원계획표 _부대입찰특별조건및내역송부(최저가)_01 실행(군장산단) Rev00_01 실행(부산남컨가호안109-원안분) REV04" xfId="877" xr:uid="{00000000-0005-0000-0000-00006C030000}"/>
    <cellStyle name="_인원계획표 _부대입찰특별조건및내역송부_01 실행(군장산단) Rev00" xfId="878" xr:uid="{00000000-0005-0000-0000-00006D030000}"/>
    <cellStyle name="_인원계획표 _부대입찰특별조건및내역송부_01 실행(군장산단) Rev00_01 실행(부산남컨가호안109-원안분) REV04" xfId="879" xr:uid="{00000000-0005-0000-0000-00006E030000}"/>
    <cellStyle name="_인원계획표 _적격 " xfId="880" xr:uid="{00000000-0005-0000-0000-00006F030000}"/>
    <cellStyle name="_인원계획표 _적격 _01 실행(군장산단) Rev00" xfId="881" xr:uid="{00000000-0005-0000-0000-000070030000}"/>
    <cellStyle name="_인원계획표 _적격 _01 실행(군장산단) Rev00_01 실행(부산남컨가호안109-원안분) REV04" xfId="882" xr:uid="{00000000-0005-0000-0000-000071030000}"/>
    <cellStyle name="_인원계획표 _적격 _부대견적결과" xfId="883" xr:uid="{00000000-0005-0000-0000-000072030000}"/>
    <cellStyle name="_인원계획표 _적격 _부대견적결과_01 실행(군장산단) Rev00" xfId="884" xr:uid="{00000000-0005-0000-0000-000073030000}"/>
    <cellStyle name="_인원계획표 _적격 _부대견적결과_01 실행(군장산단) Rev00_01 실행(부산남컨가호안109-원안분) REV04" xfId="885" xr:uid="{00000000-0005-0000-0000-000074030000}"/>
    <cellStyle name="_인원계획표 _적격 _부대견적결과1" xfId="886" xr:uid="{00000000-0005-0000-0000-000075030000}"/>
    <cellStyle name="_인원계획표 _적격 _부대견적결과1_01 실행(군장산단) Rev00" xfId="887" xr:uid="{00000000-0005-0000-0000-000076030000}"/>
    <cellStyle name="_인원계획표 _적격 _부대견적결과1_01 실행(군장산단) Rev00_01 실행(부산남컨가호안109-원안분) REV04" xfId="888" xr:uid="{00000000-0005-0000-0000-000077030000}"/>
    <cellStyle name="_인원계획표 _적격 _부대견적의뢰" xfId="889" xr:uid="{00000000-0005-0000-0000-000078030000}"/>
    <cellStyle name="_인원계획표 _적격 _부대견적의뢰_01 실행(군장산단) Rev00" xfId="890" xr:uid="{00000000-0005-0000-0000-000079030000}"/>
    <cellStyle name="_인원계획표 _적격 _부대견적의뢰_01 실행(군장산단) Rev00_01 실행(부산남컨가호안109-원안분) REV04" xfId="891" xr:uid="{00000000-0005-0000-0000-00007A030000}"/>
    <cellStyle name="_인원계획표 _적격 _부대선정조정품의" xfId="892" xr:uid="{00000000-0005-0000-0000-00007B030000}"/>
    <cellStyle name="_인원계획표 _적격 _부대선정조정품의_01 실행(군장산단) Rev00" xfId="893" xr:uid="{00000000-0005-0000-0000-00007C030000}"/>
    <cellStyle name="_인원계획표 _적격 _부대선정조정품의_01 실행(군장산단) Rev00_01 실행(부산남컨가호안109-원안분) REV04" xfId="894" xr:uid="{00000000-0005-0000-0000-00007D030000}"/>
    <cellStyle name="_인원계획표 _적격 _부대입찰결과" xfId="895" xr:uid="{00000000-0005-0000-0000-00007E030000}"/>
    <cellStyle name="_인원계획표 _적격 _부대입찰결과_01 실행(군장산단) Rev00" xfId="896" xr:uid="{00000000-0005-0000-0000-00007F030000}"/>
    <cellStyle name="_인원계획표 _적격 _부대입찰결과_01 실행(군장산단) Rev00_01 실행(부산남컨가호안109-원안분) REV04" xfId="897" xr:uid="{00000000-0005-0000-0000-000080030000}"/>
    <cellStyle name="_인원계획표 _적격 _부대입찰송부" xfId="898" xr:uid="{00000000-0005-0000-0000-000081030000}"/>
    <cellStyle name="_인원계획표 _적격 _부대입찰송부(1차조정)" xfId="899" xr:uid="{00000000-0005-0000-0000-000082030000}"/>
    <cellStyle name="_인원계획표 _적격 _부대입찰송부(1차조정)_01 실행(군장산단) Rev00" xfId="900" xr:uid="{00000000-0005-0000-0000-000083030000}"/>
    <cellStyle name="_인원계획표 _적격 _부대입찰송부(1차조정)_01 실행(군장산단) Rev00_01 실행(부산남컨가호안109-원안분) REV04" xfId="901" xr:uid="{00000000-0005-0000-0000-000084030000}"/>
    <cellStyle name="_인원계획표 _적격 _부대입찰송부(무안광주)" xfId="902" xr:uid="{00000000-0005-0000-0000-000085030000}"/>
    <cellStyle name="_인원계획표 _적격 _부대입찰송부(무안광주)_01 실행(군장산단) Rev00" xfId="903" xr:uid="{00000000-0005-0000-0000-000086030000}"/>
    <cellStyle name="_인원계획표 _적격 _부대입찰송부(무안광주)_01 실행(군장산단) Rev00_01 실행(부산남컨가호안109-원안분) REV04" xfId="904" xr:uid="{00000000-0005-0000-0000-000087030000}"/>
    <cellStyle name="_인원계획표 _적격 _부대입찰송부_01 실행(군장산단) Rev00" xfId="905" xr:uid="{00000000-0005-0000-0000-000088030000}"/>
    <cellStyle name="_인원계획표 _적격 _부대입찰송부_01 실행(군장산단) Rev00_01 실행(부산남컨가호안109-원안분) REV04" xfId="906" xr:uid="{00000000-0005-0000-0000-000089030000}"/>
    <cellStyle name="_인원계획표 _적격 _부대입찰조정" xfId="907" xr:uid="{00000000-0005-0000-0000-00008A030000}"/>
    <cellStyle name="_인원계획표 _적격 _부대입찰조정(광릉숲)" xfId="908" xr:uid="{00000000-0005-0000-0000-00008B030000}"/>
    <cellStyle name="_인원계획표 _적격 _부대입찰조정(광릉숲)_01 실행(군장산단) Rev00" xfId="909" xr:uid="{00000000-0005-0000-0000-00008C030000}"/>
    <cellStyle name="_인원계획표 _적격 _부대입찰조정(광릉숲)_01 실행(군장산단) Rev00_01 실행(부산남컨가호안109-원안분) REV04" xfId="910" xr:uid="{00000000-0005-0000-0000-00008D030000}"/>
    <cellStyle name="_인원계획표 _적격 _부대입찰조정_01 실행(군장산단) Rev00" xfId="911" xr:uid="{00000000-0005-0000-0000-00008E030000}"/>
    <cellStyle name="_인원계획표 _적격 _부대입찰조정_01 실행(군장산단) Rev00_01 실행(부산남컨가호안109-원안분) REV04" xfId="912" xr:uid="{00000000-0005-0000-0000-00008F030000}"/>
    <cellStyle name="_인원계획표 _적격 _부대입찰특별조건및내역송부" xfId="913" xr:uid="{00000000-0005-0000-0000-000090030000}"/>
    <cellStyle name="_인원계획표 _적격 _부대입찰특별조건및내역송부(최저가)" xfId="914" xr:uid="{00000000-0005-0000-0000-000091030000}"/>
    <cellStyle name="_인원계획표 _적격 _부대입찰특별조건및내역송부(최저가)_01 실행(군장산단) Rev00" xfId="915" xr:uid="{00000000-0005-0000-0000-000092030000}"/>
    <cellStyle name="_인원계획표 _적격 _부대입찰특별조건및내역송부(최저가)_01 실행(군장산단) Rev00_01 실행(부산남컨가호안109-원안분) REV04" xfId="916" xr:uid="{00000000-0005-0000-0000-000093030000}"/>
    <cellStyle name="_인원계획표 _적격 _부대입찰특별조건및내역송부_01 실행(군장산단) Rev00" xfId="917" xr:uid="{00000000-0005-0000-0000-000094030000}"/>
    <cellStyle name="_인원계획표 _적격 _부대입찰특별조건및내역송부_01 실행(군장산단) Rev00_01 실행(부산남컨가호안109-원안분) REV04" xfId="918" xr:uid="{00000000-0005-0000-0000-000095030000}"/>
    <cellStyle name="_인원계획표 _적격 _투찰" xfId="919" xr:uid="{00000000-0005-0000-0000-000096030000}"/>
    <cellStyle name="_인원계획표 _적격 _투찰(14-1)" xfId="920" xr:uid="{00000000-0005-0000-0000-000097030000}"/>
    <cellStyle name="_인원계획표 _적격 _투찰(14-1)_01 실행(군장산단) Rev00" xfId="921" xr:uid="{00000000-0005-0000-0000-000098030000}"/>
    <cellStyle name="_인원계획표 _적격 _투찰(14-1)_01 실행(군장산단) Rev00_01 실행(부산남컨가호안109-원안분) REV04" xfId="922" xr:uid="{00000000-0005-0000-0000-000099030000}"/>
    <cellStyle name="_인원계획표 _적격 _투찰(8공구)" xfId="923" xr:uid="{00000000-0005-0000-0000-00009A030000}"/>
    <cellStyle name="_인원계획표 _적격 _투찰(8공구)_01 실행(군장산단) Rev00" xfId="924" xr:uid="{00000000-0005-0000-0000-00009B030000}"/>
    <cellStyle name="_인원계획표 _적격 _투찰(8공구)_01 실행(군장산단) Rev00_01 실행(부산남컨가호안109-원안분) REV04" xfId="925" xr:uid="{00000000-0005-0000-0000-00009C030000}"/>
    <cellStyle name="_인원계획표 _적격 _투찰(고철10-4)" xfId="926" xr:uid="{00000000-0005-0000-0000-00009D030000}"/>
    <cellStyle name="_인원계획표 _적격 _투찰(고철10-4)_01 실행(군장산단) Rev00" xfId="927" xr:uid="{00000000-0005-0000-0000-00009E030000}"/>
    <cellStyle name="_인원계획표 _적격 _투찰(고철10-4)_01 실행(군장산단) Rev00_01 실행(부산남컨가호안109-원안분) REV04" xfId="928" xr:uid="{00000000-0005-0000-0000-00009F030000}"/>
    <cellStyle name="_인원계획표 _적격 _투찰(무안광주3공구)" xfId="929" xr:uid="{00000000-0005-0000-0000-0000A0030000}"/>
    <cellStyle name="_인원계획표 _적격 _투찰(무안광주3공구)_01 실행(군장산단) Rev00" xfId="930" xr:uid="{00000000-0005-0000-0000-0000A1030000}"/>
    <cellStyle name="_인원계획표 _적격 _투찰(무안광주3공구)_01 실행(군장산단) Rev00_01 실행(부산남컨가호안109-원안분) REV04" xfId="931" xr:uid="{00000000-0005-0000-0000-0000A2030000}"/>
    <cellStyle name="_인원계획표 _적격 _투찰(토목)" xfId="932" xr:uid="{00000000-0005-0000-0000-0000A3030000}"/>
    <cellStyle name="_인원계획표 _적격 _투찰(토목)_01 실행(군장산단) Rev00" xfId="933" xr:uid="{00000000-0005-0000-0000-0000A4030000}"/>
    <cellStyle name="_인원계획표 _적격 _투찰(토목)_01 실행(군장산단) Rev00_01 실행(부산남컨가호안109-원안분) REV04" xfId="934" xr:uid="{00000000-0005-0000-0000-0000A5030000}"/>
    <cellStyle name="_인원계획표 _적격 _투찰_01 실행(군장산단) Rev00" xfId="935" xr:uid="{00000000-0005-0000-0000-0000A6030000}"/>
    <cellStyle name="_인원계획표 _적격 _투찰_01 실행(군장산단) Rev00_01 실행(부산남컨가호안109-원안분) REV04" xfId="936" xr:uid="{00000000-0005-0000-0000-0000A7030000}"/>
    <cellStyle name="_인원계획표 _적격 _투찰_1" xfId="937" xr:uid="{00000000-0005-0000-0000-0000A8030000}"/>
    <cellStyle name="_인원계획표 _적격 _투찰_1_01 실행(군장산단) Rev00" xfId="938" xr:uid="{00000000-0005-0000-0000-0000A9030000}"/>
    <cellStyle name="_인원계획표 _적격 _투찰_1_01 실행(군장산단) Rev00_01 실행(부산남컨가호안109-원안분) REV04" xfId="939" xr:uid="{00000000-0005-0000-0000-0000AA030000}"/>
    <cellStyle name="_인원계획표 _적격 _투찰_부대견적결과" xfId="940" xr:uid="{00000000-0005-0000-0000-0000AB030000}"/>
    <cellStyle name="_인원계획표 _적격 _투찰_부대견적결과_01 실행(군장산단) Rev00" xfId="941" xr:uid="{00000000-0005-0000-0000-0000AC030000}"/>
    <cellStyle name="_인원계획표 _적격 _투찰_부대견적결과_01 실행(군장산단) Rev00_01 실행(부산남컨가호안109-원안분) REV04" xfId="942" xr:uid="{00000000-0005-0000-0000-0000AD030000}"/>
    <cellStyle name="_인원계획표 _적격 _투찰_부대견적결과1" xfId="943" xr:uid="{00000000-0005-0000-0000-0000AE030000}"/>
    <cellStyle name="_인원계획표 _적격 _투찰_부대견적결과1_01 실행(군장산단) Rev00" xfId="944" xr:uid="{00000000-0005-0000-0000-0000AF030000}"/>
    <cellStyle name="_인원계획표 _적격 _투찰_부대견적결과1_01 실행(군장산단) Rev00_01 실행(부산남컨가호안109-원안분) REV04" xfId="945" xr:uid="{00000000-0005-0000-0000-0000B0030000}"/>
    <cellStyle name="_인원계획표 _적격 _투찰_부대견적의뢰" xfId="946" xr:uid="{00000000-0005-0000-0000-0000B1030000}"/>
    <cellStyle name="_인원계획표 _적격 _투찰_부대견적의뢰_01 실행(군장산단) Rev00" xfId="947" xr:uid="{00000000-0005-0000-0000-0000B2030000}"/>
    <cellStyle name="_인원계획표 _적격 _투찰_부대견적의뢰_01 실행(군장산단) Rev00_01 실행(부산남컨가호안109-원안분) REV04" xfId="948" xr:uid="{00000000-0005-0000-0000-0000B3030000}"/>
    <cellStyle name="_인원계획표 _적격 _투찰_부대선정조정품의" xfId="949" xr:uid="{00000000-0005-0000-0000-0000B4030000}"/>
    <cellStyle name="_인원계획표 _적격 _투찰_부대선정조정품의_01 실행(군장산단) Rev00" xfId="950" xr:uid="{00000000-0005-0000-0000-0000B5030000}"/>
    <cellStyle name="_인원계획표 _적격 _투찰_부대선정조정품의_01 실행(군장산단) Rev00_01 실행(부산남컨가호안109-원안분) REV04" xfId="951" xr:uid="{00000000-0005-0000-0000-0000B6030000}"/>
    <cellStyle name="_인원계획표 _적격 _투찰_부대입찰결과" xfId="952" xr:uid="{00000000-0005-0000-0000-0000B7030000}"/>
    <cellStyle name="_인원계획표 _적격 _투찰_부대입찰결과_01 실행(군장산단) Rev00" xfId="953" xr:uid="{00000000-0005-0000-0000-0000B8030000}"/>
    <cellStyle name="_인원계획표 _적격 _투찰_부대입찰결과_01 실행(군장산단) Rev00_01 실행(부산남컨가호안109-원안분) REV04" xfId="954" xr:uid="{00000000-0005-0000-0000-0000B9030000}"/>
    <cellStyle name="_인원계획표 _적격 _투찰_부대입찰송부" xfId="955" xr:uid="{00000000-0005-0000-0000-0000BA030000}"/>
    <cellStyle name="_인원계획표 _적격 _투찰_부대입찰송부(1차조정)" xfId="956" xr:uid="{00000000-0005-0000-0000-0000BB030000}"/>
    <cellStyle name="_인원계획표 _적격 _투찰_부대입찰송부(1차조정)_01 실행(군장산단) Rev00" xfId="957" xr:uid="{00000000-0005-0000-0000-0000BC030000}"/>
    <cellStyle name="_인원계획표 _적격 _투찰_부대입찰송부(1차조정)_01 실행(군장산단) Rev00_01 실행(부산남컨가호안109-원안분) REV04" xfId="958" xr:uid="{00000000-0005-0000-0000-0000BD030000}"/>
    <cellStyle name="_인원계획표 _적격 _투찰_부대입찰송부_01 실행(군장산단) Rev00" xfId="959" xr:uid="{00000000-0005-0000-0000-0000BE030000}"/>
    <cellStyle name="_인원계획표 _적격 _투찰_부대입찰송부_01 실행(군장산단) Rev00_01 실행(부산남컨가호안109-원안분) REV04" xfId="960" xr:uid="{00000000-0005-0000-0000-0000BF030000}"/>
    <cellStyle name="_인원계획표 _적격 _투찰_부대입찰조정" xfId="961" xr:uid="{00000000-0005-0000-0000-0000C0030000}"/>
    <cellStyle name="_인원계획표 _적격 _투찰_부대입찰조정_01 실행(군장산단) Rev00" xfId="962" xr:uid="{00000000-0005-0000-0000-0000C1030000}"/>
    <cellStyle name="_인원계획표 _적격 _투찰_부대입찰조정_01 실행(군장산단) Rev00_01 실행(부산남컨가호안109-원안분) REV04" xfId="963" xr:uid="{00000000-0005-0000-0000-0000C2030000}"/>
    <cellStyle name="_인원계획표 _적격 _투찰_부대입찰특별조건및내역송부" xfId="964" xr:uid="{00000000-0005-0000-0000-0000C3030000}"/>
    <cellStyle name="_인원계획표 _적격 _투찰_부대입찰특별조건및내역송부_01 실행(군장산단) Rev00" xfId="965" xr:uid="{00000000-0005-0000-0000-0000C4030000}"/>
    <cellStyle name="_인원계획표 _적격 _투찰_부대입찰특별조건및내역송부_01 실행(군장산단) Rev00_01 실행(부산남컨가호안109-원안분) REV04" xfId="966" xr:uid="{00000000-0005-0000-0000-0000C5030000}"/>
    <cellStyle name="_인원계획표 _적격 _투찰_투찰" xfId="967" xr:uid="{00000000-0005-0000-0000-0000C6030000}"/>
    <cellStyle name="_인원계획표 _적격 _투찰_투찰(8공구)" xfId="968" xr:uid="{00000000-0005-0000-0000-0000C7030000}"/>
    <cellStyle name="_인원계획표 _적격 _투찰_투찰(8공구)_01 실행(군장산단) Rev00" xfId="969" xr:uid="{00000000-0005-0000-0000-0000C8030000}"/>
    <cellStyle name="_인원계획표 _적격 _투찰_투찰(8공구)_01 실행(군장산단) Rev00_01 실행(부산남컨가호안109-원안분) REV04" xfId="970" xr:uid="{00000000-0005-0000-0000-0000C9030000}"/>
    <cellStyle name="_인원계획표 _적격 _투찰_투찰(토목)" xfId="971" xr:uid="{00000000-0005-0000-0000-0000CA030000}"/>
    <cellStyle name="_인원계획표 _적격 _투찰_투찰(토목)_01 실행(군장산단) Rev00" xfId="972" xr:uid="{00000000-0005-0000-0000-0000CB030000}"/>
    <cellStyle name="_인원계획표 _적격 _투찰_투찰(토목)_01 실행(군장산단) Rev00_01 실행(부산남컨가호안109-원안분) REV04" xfId="973" xr:uid="{00000000-0005-0000-0000-0000CC030000}"/>
    <cellStyle name="_인원계획표 _적격 _투찰_투찰_01 실행(군장산단) Rev00" xfId="974" xr:uid="{00000000-0005-0000-0000-0000CD030000}"/>
    <cellStyle name="_인원계획표 _적격 _투찰_투찰_01 실행(군장산단) Rev00_01 실행(부산남컨가호안109-원안분) REV04" xfId="975" xr:uid="{00000000-0005-0000-0000-0000CE030000}"/>
    <cellStyle name="_인원계획표 _적격 _투찰_투찰서" xfId="976" xr:uid="{00000000-0005-0000-0000-0000CF030000}"/>
    <cellStyle name="_인원계획표 _적격 _투찰_투찰서_01 실행(군장산단) Rev00" xfId="977" xr:uid="{00000000-0005-0000-0000-0000D0030000}"/>
    <cellStyle name="_인원계획표 _적격 _투찰_투찰서_01 실행(군장산단) Rev00_01 실행(부산남컨가호안109-원안분) REV04" xfId="978" xr:uid="{00000000-0005-0000-0000-0000D1030000}"/>
    <cellStyle name="_인원계획표 _적격 _투찰서" xfId="979" xr:uid="{00000000-0005-0000-0000-0000D2030000}"/>
    <cellStyle name="_인원계획표 _적격 _투찰서_01 실행(군장산단) Rev00" xfId="980" xr:uid="{00000000-0005-0000-0000-0000D3030000}"/>
    <cellStyle name="_인원계획표 _적격 _투찰서_01 실행(군장산단) Rev00_01 실행(부산남컨가호안109-원안분) REV04" xfId="981" xr:uid="{00000000-0005-0000-0000-0000D4030000}"/>
    <cellStyle name="_인원계획표 _투찰" xfId="982" xr:uid="{00000000-0005-0000-0000-0000D5030000}"/>
    <cellStyle name="_인원계획표 _투찰(14-1)" xfId="983" xr:uid="{00000000-0005-0000-0000-0000D6030000}"/>
    <cellStyle name="_인원계획표 _투찰(14-1)_01 실행(군장산단) Rev00" xfId="984" xr:uid="{00000000-0005-0000-0000-0000D7030000}"/>
    <cellStyle name="_인원계획표 _투찰(14-1)_01 실행(군장산단) Rev00_01 실행(부산남컨가호안109-원안분) REV04" xfId="985" xr:uid="{00000000-0005-0000-0000-0000D8030000}"/>
    <cellStyle name="_인원계획표 _투찰(8공구)" xfId="986" xr:uid="{00000000-0005-0000-0000-0000D9030000}"/>
    <cellStyle name="_인원계획표 _투찰(8공구)_01 실행(군장산단) Rev00" xfId="987" xr:uid="{00000000-0005-0000-0000-0000DA030000}"/>
    <cellStyle name="_인원계획표 _투찰(8공구)_01 실행(군장산단) Rev00_01 실행(부산남컨가호안109-원안분) REV04" xfId="988" xr:uid="{00000000-0005-0000-0000-0000DB030000}"/>
    <cellStyle name="_인원계획표 _투찰(고철10-4)" xfId="989" xr:uid="{00000000-0005-0000-0000-0000DC030000}"/>
    <cellStyle name="_인원계획표 _투찰(고철10-4)_01 실행(군장산단) Rev00" xfId="990" xr:uid="{00000000-0005-0000-0000-0000DD030000}"/>
    <cellStyle name="_인원계획표 _투찰(고철10-4)_01 실행(군장산단) Rev00_01 실행(부산남컨가호안109-원안분) REV04" xfId="991" xr:uid="{00000000-0005-0000-0000-0000DE030000}"/>
    <cellStyle name="_인원계획표 _투찰(무안광주3공구)" xfId="992" xr:uid="{00000000-0005-0000-0000-0000DF030000}"/>
    <cellStyle name="_인원계획표 _투찰(무안광주3공구)_01 실행(군장산단) Rev00" xfId="993" xr:uid="{00000000-0005-0000-0000-0000E0030000}"/>
    <cellStyle name="_인원계획표 _투찰(무안광주3공구)_01 실행(군장산단) Rev00_01 실행(부산남컨가호안109-원안분) REV04" xfId="994" xr:uid="{00000000-0005-0000-0000-0000E1030000}"/>
    <cellStyle name="_인원계획표 _투찰(토목)" xfId="995" xr:uid="{00000000-0005-0000-0000-0000E2030000}"/>
    <cellStyle name="_인원계획표 _투찰(토목)_01 실행(군장산단) Rev00" xfId="996" xr:uid="{00000000-0005-0000-0000-0000E3030000}"/>
    <cellStyle name="_인원계획표 _투찰(토목)_01 실행(군장산단) Rev00_01 실행(부산남컨가호안109-원안분) REV04" xfId="997" xr:uid="{00000000-0005-0000-0000-0000E4030000}"/>
    <cellStyle name="_인원계획표 _투찰_01 실행(군장산단) Rev00" xfId="998" xr:uid="{00000000-0005-0000-0000-0000E5030000}"/>
    <cellStyle name="_인원계획표 _투찰_01 실행(군장산단) Rev00_01 실행(부산남컨가호안109-원안분) REV04" xfId="999" xr:uid="{00000000-0005-0000-0000-0000E6030000}"/>
    <cellStyle name="_인원계획표 _투찰_1" xfId="1000" xr:uid="{00000000-0005-0000-0000-0000E7030000}"/>
    <cellStyle name="_인원계획표 _투찰_1_01 실행(군장산단) Rev00" xfId="1001" xr:uid="{00000000-0005-0000-0000-0000E8030000}"/>
    <cellStyle name="_인원계획표 _투찰_1_01 실행(군장산단) Rev00_01 실행(부산남컨가호안109-원안분) REV04" xfId="1002" xr:uid="{00000000-0005-0000-0000-0000E9030000}"/>
    <cellStyle name="_인원계획표 _투찰_부대견적결과" xfId="1003" xr:uid="{00000000-0005-0000-0000-0000EA030000}"/>
    <cellStyle name="_인원계획표 _투찰_부대견적결과_01 실행(군장산단) Rev00" xfId="1004" xr:uid="{00000000-0005-0000-0000-0000EB030000}"/>
    <cellStyle name="_인원계획표 _투찰_부대견적결과_01 실행(군장산단) Rev00_01 실행(부산남컨가호안109-원안분) REV04" xfId="1005" xr:uid="{00000000-0005-0000-0000-0000EC030000}"/>
    <cellStyle name="_인원계획표 _투찰_부대견적결과1" xfId="1006" xr:uid="{00000000-0005-0000-0000-0000ED030000}"/>
    <cellStyle name="_인원계획표 _투찰_부대견적결과1_01 실행(군장산단) Rev00" xfId="1007" xr:uid="{00000000-0005-0000-0000-0000EE030000}"/>
    <cellStyle name="_인원계획표 _투찰_부대견적결과1_01 실행(군장산단) Rev00_01 실행(부산남컨가호안109-원안분) REV04" xfId="1008" xr:uid="{00000000-0005-0000-0000-0000EF030000}"/>
    <cellStyle name="_인원계획표 _투찰_부대견적의뢰" xfId="1009" xr:uid="{00000000-0005-0000-0000-0000F0030000}"/>
    <cellStyle name="_인원계획표 _투찰_부대견적의뢰_01 실행(군장산단) Rev00" xfId="1010" xr:uid="{00000000-0005-0000-0000-0000F1030000}"/>
    <cellStyle name="_인원계획표 _투찰_부대견적의뢰_01 실행(군장산단) Rev00_01 실행(부산남컨가호안109-원안분) REV04" xfId="1011" xr:uid="{00000000-0005-0000-0000-0000F2030000}"/>
    <cellStyle name="_인원계획표 _투찰_부대선정조정품의" xfId="1012" xr:uid="{00000000-0005-0000-0000-0000F3030000}"/>
    <cellStyle name="_인원계획표 _투찰_부대선정조정품의_01 실행(군장산단) Rev00" xfId="1013" xr:uid="{00000000-0005-0000-0000-0000F4030000}"/>
    <cellStyle name="_인원계획표 _투찰_부대선정조정품의_01 실행(군장산단) Rev00_01 실행(부산남컨가호안109-원안분) REV04" xfId="1014" xr:uid="{00000000-0005-0000-0000-0000F5030000}"/>
    <cellStyle name="_인원계획표 _투찰_부대입찰결과" xfId="1015" xr:uid="{00000000-0005-0000-0000-0000F6030000}"/>
    <cellStyle name="_인원계획표 _투찰_부대입찰결과_01 실행(군장산단) Rev00" xfId="1016" xr:uid="{00000000-0005-0000-0000-0000F7030000}"/>
    <cellStyle name="_인원계획표 _투찰_부대입찰결과_01 실행(군장산단) Rev00_01 실행(부산남컨가호안109-원안분) REV04" xfId="1017" xr:uid="{00000000-0005-0000-0000-0000F8030000}"/>
    <cellStyle name="_인원계획표 _투찰_부대입찰송부" xfId="1018" xr:uid="{00000000-0005-0000-0000-0000F9030000}"/>
    <cellStyle name="_인원계획표 _투찰_부대입찰송부(1차조정)" xfId="1019" xr:uid="{00000000-0005-0000-0000-0000FA030000}"/>
    <cellStyle name="_인원계획표 _투찰_부대입찰송부(1차조정)_01 실행(군장산단) Rev00" xfId="1020" xr:uid="{00000000-0005-0000-0000-0000FB030000}"/>
    <cellStyle name="_인원계획표 _투찰_부대입찰송부(1차조정)_01 실행(군장산단) Rev00_01 실행(부산남컨가호안109-원안분) REV04" xfId="1021" xr:uid="{00000000-0005-0000-0000-0000FC030000}"/>
    <cellStyle name="_인원계획표 _투찰_부대입찰송부_01 실행(군장산단) Rev00" xfId="1022" xr:uid="{00000000-0005-0000-0000-0000FD030000}"/>
    <cellStyle name="_인원계획표 _투찰_부대입찰송부_01 실행(군장산단) Rev00_01 실행(부산남컨가호안109-원안분) REV04" xfId="1023" xr:uid="{00000000-0005-0000-0000-0000FE030000}"/>
    <cellStyle name="_인원계획표 _투찰_부대입찰조정" xfId="1024" xr:uid="{00000000-0005-0000-0000-0000FF030000}"/>
    <cellStyle name="_인원계획표 _투찰_부대입찰조정_01 실행(군장산단) Rev00" xfId="1025" xr:uid="{00000000-0005-0000-0000-000000040000}"/>
    <cellStyle name="_인원계획표 _투찰_부대입찰조정_01 실행(군장산단) Rev00_01 실행(부산남컨가호안109-원안분) REV04" xfId="1026" xr:uid="{00000000-0005-0000-0000-000001040000}"/>
    <cellStyle name="_인원계획표 _투찰_부대입찰특별조건및내역송부" xfId="1027" xr:uid="{00000000-0005-0000-0000-000002040000}"/>
    <cellStyle name="_인원계획표 _투찰_부대입찰특별조건및내역송부_01 실행(군장산단) Rev00" xfId="1028" xr:uid="{00000000-0005-0000-0000-000003040000}"/>
    <cellStyle name="_인원계획표 _투찰_부대입찰특별조건및내역송부_01 실행(군장산단) Rev00_01 실행(부산남컨가호안109-원안분) REV04" xfId="1029" xr:uid="{00000000-0005-0000-0000-000004040000}"/>
    <cellStyle name="_인원계획표 _투찰_투찰" xfId="1030" xr:uid="{00000000-0005-0000-0000-000005040000}"/>
    <cellStyle name="_인원계획표 _투찰_투찰(8공구)" xfId="1031" xr:uid="{00000000-0005-0000-0000-000006040000}"/>
    <cellStyle name="_인원계획표 _투찰_투찰(8공구)_01 실행(군장산단) Rev00" xfId="1032" xr:uid="{00000000-0005-0000-0000-000007040000}"/>
    <cellStyle name="_인원계획표 _투찰_투찰(8공구)_01 실행(군장산단) Rev00_01 실행(부산남컨가호안109-원안분) REV04" xfId="1033" xr:uid="{00000000-0005-0000-0000-000008040000}"/>
    <cellStyle name="_인원계획표 _투찰_투찰(토목)" xfId="1034" xr:uid="{00000000-0005-0000-0000-000009040000}"/>
    <cellStyle name="_인원계획표 _투찰_투찰(토목)_01 실행(군장산단) Rev00" xfId="1035" xr:uid="{00000000-0005-0000-0000-00000A040000}"/>
    <cellStyle name="_인원계획표 _투찰_투찰(토목)_01 실행(군장산단) Rev00_01 실행(부산남컨가호안109-원안분) REV04" xfId="1036" xr:uid="{00000000-0005-0000-0000-00000B040000}"/>
    <cellStyle name="_인원계획표 _투찰_투찰_01 실행(군장산단) Rev00" xfId="1037" xr:uid="{00000000-0005-0000-0000-00000C040000}"/>
    <cellStyle name="_인원계획표 _투찰_투찰_01 실행(군장산단) Rev00_01 실행(부산남컨가호안109-원안분) REV04" xfId="1038" xr:uid="{00000000-0005-0000-0000-00000D040000}"/>
    <cellStyle name="_인원계획표 _투찰_투찰서" xfId="1039" xr:uid="{00000000-0005-0000-0000-00000E040000}"/>
    <cellStyle name="_인원계획표 _투찰_투찰서_01 실행(군장산단) Rev00" xfId="1040" xr:uid="{00000000-0005-0000-0000-00000F040000}"/>
    <cellStyle name="_인원계획표 _투찰_투찰서_01 실행(군장산단) Rev00_01 실행(부산남컨가호안109-원안분) REV04" xfId="1041" xr:uid="{00000000-0005-0000-0000-000010040000}"/>
    <cellStyle name="_인원계획표 _투찰서" xfId="1042" xr:uid="{00000000-0005-0000-0000-000011040000}"/>
    <cellStyle name="_인원계획표 _투찰서_01 실행(군장산단) Rev00" xfId="1043" xr:uid="{00000000-0005-0000-0000-000012040000}"/>
    <cellStyle name="_인원계획표 _투찰서_01 실행(군장산단) Rev00_01 실행(부산남컨가호안109-원안분) REV04" xfId="1044" xr:uid="{00000000-0005-0000-0000-000013040000}"/>
    <cellStyle name="_입찰표지 " xfId="1045" xr:uid="{00000000-0005-0000-0000-000014040000}"/>
    <cellStyle name="_입찰표지 _01 실행(군장산단) Rev00" xfId="1046" xr:uid="{00000000-0005-0000-0000-000015040000}"/>
    <cellStyle name="_입찰표지 _01 실행(군장산단) Rev00_01 실행(부산남컨가호안109-원안분) REV04" xfId="1047" xr:uid="{00000000-0005-0000-0000-000016040000}"/>
    <cellStyle name="_입찰표지 _부대견적결과" xfId="1048" xr:uid="{00000000-0005-0000-0000-000017040000}"/>
    <cellStyle name="_입찰표지 _부대견적결과_01 실행(군장산단) Rev00" xfId="1049" xr:uid="{00000000-0005-0000-0000-000018040000}"/>
    <cellStyle name="_입찰표지 _부대견적결과_01 실행(군장산단) Rev00_01 실행(부산남컨가호안109-원안분) REV04" xfId="1050" xr:uid="{00000000-0005-0000-0000-000019040000}"/>
    <cellStyle name="_입찰표지 _부대견적결과1" xfId="1051" xr:uid="{00000000-0005-0000-0000-00001A040000}"/>
    <cellStyle name="_입찰표지 _부대견적결과1_01 실행(군장산단) Rev00" xfId="1052" xr:uid="{00000000-0005-0000-0000-00001B040000}"/>
    <cellStyle name="_입찰표지 _부대견적결과1_01 실행(군장산단) Rev00_01 실행(부산남컨가호안109-원안분) REV04" xfId="1053" xr:uid="{00000000-0005-0000-0000-00001C040000}"/>
    <cellStyle name="_입찰표지 _부대견적의뢰" xfId="1054" xr:uid="{00000000-0005-0000-0000-00001D040000}"/>
    <cellStyle name="_입찰표지 _부대견적의뢰_01 실행(군장산단) Rev00" xfId="1055" xr:uid="{00000000-0005-0000-0000-00001E040000}"/>
    <cellStyle name="_입찰표지 _부대견적의뢰_01 실행(군장산단) Rev00_01 실행(부산남컨가호안109-원안분) REV04" xfId="1056" xr:uid="{00000000-0005-0000-0000-00001F040000}"/>
    <cellStyle name="_입찰표지 _부대선정조정품의" xfId="1057" xr:uid="{00000000-0005-0000-0000-000020040000}"/>
    <cellStyle name="_입찰표지 _부대선정조정품의_01 실행(군장산단) Rev00" xfId="1058" xr:uid="{00000000-0005-0000-0000-000021040000}"/>
    <cellStyle name="_입찰표지 _부대선정조정품의_01 실행(군장산단) Rev00_01 실행(부산남컨가호안109-원안분) REV04" xfId="1059" xr:uid="{00000000-0005-0000-0000-000022040000}"/>
    <cellStyle name="_입찰표지 _부대입찰결과" xfId="1060" xr:uid="{00000000-0005-0000-0000-000023040000}"/>
    <cellStyle name="_입찰표지 _부대입찰결과_01 실행(군장산단) Rev00" xfId="1061" xr:uid="{00000000-0005-0000-0000-000024040000}"/>
    <cellStyle name="_입찰표지 _부대입찰결과_01 실행(군장산단) Rev00_01 실행(부산남컨가호안109-원안분) REV04" xfId="1062" xr:uid="{00000000-0005-0000-0000-000025040000}"/>
    <cellStyle name="_입찰표지 _부대입찰송부" xfId="1063" xr:uid="{00000000-0005-0000-0000-000026040000}"/>
    <cellStyle name="_입찰표지 _부대입찰송부(1차조정)" xfId="1064" xr:uid="{00000000-0005-0000-0000-000027040000}"/>
    <cellStyle name="_입찰표지 _부대입찰송부(1차조정)_01 실행(군장산단) Rev00" xfId="1065" xr:uid="{00000000-0005-0000-0000-000028040000}"/>
    <cellStyle name="_입찰표지 _부대입찰송부(1차조정)_01 실행(군장산단) Rev00_01 실행(부산남컨가호안109-원안분) REV04" xfId="1066" xr:uid="{00000000-0005-0000-0000-000029040000}"/>
    <cellStyle name="_입찰표지 _부대입찰송부(무안광주)" xfId="1067" xr:uid="{00000000-0005-0000-0000-00002A040000}"/>
    <cellStyle name="_입찰표지 _부대입찰송부(무안광주)_01 실행(군장산단) Rev00" xfId="1068" xr:uid="{00000000-0005-0000-0000-00002B040000}"/>
    <cellStyle name="_입찰표지 _부대입찰송부(무안광주)_01 실행(군장산단) Rev00_01 실행(부산남컨가호안109-원안분) REV04" xfId="1069" xr:uid="{00000000-0005-0000-0000-00002C040000}"/>
    <cellStyle name="_입찰표지 _부대입찰송부_01 실행(군장산단) Rev00" xfId="1070" xr:uid="{00000000-0005-0000-0000-00002D040000}"/>
    <cellStyle name="_입찰표지 _부대입찰송부_01 실행(군장산단) Rev00_01 실행(부산남컨가호안109-원안분) REV04" xfId="1071" xr:uid="{00000000-0005-0000-0000-00002E040000}"/>
    <cellStyle name="_입찰표지 _부대입찰조정" xfId="1072" xr:uid="{00000000-0005-0000-0000-00002F040000}"/>
    <cellStyle name="_입찰표지 _부대입찰조정(광릉숲)" xfId="1073" xr:uid="{00000000-0005-0000-0000-000030040000}"/>
    <cellStyle name="_입찰표지 _부대입찰조정(광릉숲)_01 실행(군장산단) Rev00" xfId="1074" xr:uid="{00000000-0005-0000-0000-000031040000}"/>
    <cellStyle name="_입찰표지 _부대입찰조정(광릉숲)_01 실행(군장산단) Rev00_01 실행(부산남컨가호안109-원안분) REV04" xfId="1075" xr:uid="{00000000-0005-0000-0000-000032040000}"/>
    <cellStyle name="_입찰표지 _부대입찰조정_01 실행(군장산단) Rev00" xfId="1076" xr:uid="{00000000-0005-0000-0000-000033040000}"/>
    <cellStyle name="_입찰표지 _부대입찰조정_01 실행(군장산단) Rev00_01 실행(부산남컨가호안109-원안분) REV04" xfId="1077" xr:uid="{00000000-0005-0000-0000-000034040000}"/>
    <cellStyle name="_입찰표지 _부대입찰특별조건및내역송부" xfId="1078" xr:uid="{00000000-0005-0000-0000-000035040000}"/>
    <cellStyle name="_입찰표지 _부대입찰특별조건및내역송부(최저가)" xfId="1079" xr:uid="{00000000-0005-0000-0000-000036040000}"/>
    <cellStyle name="_입찰표지 _부대입찰특별조건및내역송부(최저가)_01 실행(군장산단) Rev00" xfId="1080" xr:uid="{00000000-0005-0000-0000-000037040000}"/>
    <cellStyle name="_입찰표지 _부대입찰특별조건및내역송부(최저가)_01 실행(군장산단) Rev00_01 실행(부산남컨가호안109-원안분) REV04" xfId="1081" xr:uid="{00000000-0005-0000-0000-000038040000}"/>
    <cellStyle name="_입찰표지 _부대입찰특별조건및내역송부_01 실행(군장산단) Rev00" xfId="1082" xr:uid="{00000000-0005-0000-0000-000039040000}"/>
    <cellStyle name="_입찰표지 _부대입찰특별조건및내역송부_01 실행(군장산단) Rev00_01 실행(부산남컨가호안109-원안분) REV04" xfId="1083" xr:uid="{00000000-0005-0000-0000-00003A040000}"/>
    <cellStyle name="_입찰표지 _투찰" xfId="1084" xr:uid="{00000000-0005-0000-0000-00003B040000}"/>
    <cellStyle name="_입찰표지 _투찰(14-1)" xfId="1085" xr:uid="{00000000-0005-0000-0000-00003C040000}"/>
    <cellStyle name="_입찰표지 _투찰(14-1)_01 실행(군장산단) Rev00" xfId="1086" xr:uid="{00000000-0005-0000-0000-00003D040000}"/>
    <cellStyle name="_입찰표지 _투찰(14-1)_01 실행(군장산단) Rev00_01 실행(부산남컨가호안109-원안분) REV04" xfId="1087" xr:uid="{00000000-0005-0000-0000-00003E040000}"/>
    <cellStyle name="_입찰표지 _투찰(8공구)" xfId="1088" xr:uid="{00000000-0005-0000-0000-00003F040000}"/>
    <cellStyle name="_입찰표지 _투찰(8공구)_01 실행(군장산단) Rev00" xfId="1089" xr:uid="{00000000-0005-0000-0000-000040040000}"/>
    <cellStyle name="_입찰표지 _투찰(8공구)_01 실행(군장산단) Rev00_01 실행(부산남컨가호안109-원안분) REV04" xfId="1090" xr:uid="{00000000-0005-0000-0000-000041040000}"/>
    <cellStyle name="_입찰표지 _투찰(고철10-4)" xfId="1091" xr:uid="{00000000-0005-0000-0000-000042040000}"/>
    <cellStyle name="_입찰표지 _투찰(고철10-4)_01 실행(군장산단) Rev00" xfId="1092" xr:uid="{00000000-0005-0000-0000-000043040000}"/>
    <cellStyle name="_입찰표지 _투찰(고철10-4)_01 실행(군장산단) Rev00_01 실행(부산남컨가호안109-원안분) REV04" xfId="1093" xr:uid="{00000000-0005-0000-0000-000044040000}"/>
    <cellStyle name="_입찰표지 _투찰(무안광주3공구)" xfId="1094" xr:uid="{00000000-0005-0000-0000-000045040000}"/>
    <cellStyle name="_입찰표지 _투찰(무안광주3공구)_01 실행(군장산단) Rev00" xfId="1095" xr:uid="{00000000-0005-0000-0000-000046040000}"/>
    <cellStyle name="_입찰표지 _투찰(무안광주3공구)_01 실행(군장산단) Rev00_01 실행(부산남컨가호안109-원안분) REV04" xfId="1096" xr:uid="{00000000-0005-0000-0000-000047040000}"/>
    <cellStyle name="_입찰표지 _투찰(토목)" xfId="1097" xr:uid="{00000000-0005-0000-0000-000048040000}"/>
    <cellStyle name="_입찰표지 _투찰(토목)_01 실행(군장산단) Rev00" xfId="1098" xr:uid="{00000000-0005-0000-0000-000049040000}"/>
    <cellStyle name="_입찰표지 _투찰(토목)_01 실행(군장산단) Rev00_01 실행(부산남컨가호안109-원안분) REV04" xfId="1099" xr:uid="{00000000-0005-0000-0000-00004A040000}"/>
    <cellStyle name="_입찰표지 _투찰_01 실행(군장산단) Rev00" xfId="1100" xr:uid="{00000000-0005-0000-0000-00004B040000}"/>
    <cellStyle name="_입찰표지 _투찰_01 실행(군장산단) Rev00_01 실행(부산남컨가호안109-원안분) REV04" xfId="1101" xr:uid="{00000000-0005-0000-0000-00004C040000}"/>
    <cellStyle name="_입찰표지 _투찰_1" xfId="1102" xr:uid="{00000000-0005-0000-0000-00004D040000}"/>
    <cellStyle name="_입찰표지 _투찰_1_01 실행(군장산단) Rev00" xfId="1103" xr:uid="{00000000-0005-0000-0000-00004E040000}"/>
    <cellStyle name="_입찰표지 _투찰_1_01 실행(군장산단) Rev00_01 실행(부산남컨가호안109-원안분) REV04" xfId="1104" xr:uid="{00000000-0005-0000-0000-00004F040000}"/>
    <cellStyle name="_입찰표지 _투찰_부대견적결과" xfId="1105" xr:uid="{00000000-0005-0000-0000-000050040000}"/>
    <cellStyle name="_입찰표지 _투찰_부대견적결과_01 실행(군장산단) Rev00" xfId="1106" xr:uid="{00000000-0005-0000-0000-000051040000}"/>
    <cellStyle name="_입찰표지 _투찰_부대견적결과_01 실행(군장산단) Rev00_01 실행(부산남컨가호안109-원안분) REV04" xfId="1107" xr:uid="{00000000-0005-0000-0000-000052040000}"/>
    <cellStyle name="_입찰표지 _투찰_부대견적결과1" xfId="1108" xr:uid="{00000000-0005-0000-0000-000053040000}"/>
    <cellStyle name="_입찰표지 _투찰_부대견적결과1_01 실행(군장산단) Rev00" xfId="1109" xr:uid="{00000000-0005-0000-0000-000054040000}"/>
    <cellStyle name="_입찰표지 _투찰_부대견적결과1_01 실행(군장산단) Rev00_01 실행(부산남컨가호안109-원안분) REV04" xfId="1110" xr:uid="{00000000-0005-0000-0000-000055040000}"/>
    <cellStyle name="_입찰표지 _투찰_부대견적의뢰" xfId="1111" xr:uid="{00000000-0005-0000-0000-000056040000}"/>
    <cellStyle name="_입찰표지 _투찰_부대견적의뢰_01 실행(군장산단) Rev00" xfId="1112" xr:uid="{00000000-0005-0000-0000-000057040000}"/>
    <cellStyle name="_입찰표지 _투찰_부대견적의뢰_01 실행(군장산단) Rev00_01 실행(부산남컨가호안109-원안분) REV04" xfId="1113" xr:uid="{00000000-0005-0000-0000-000058040000}"/>
    <cellStyle name="_입찰표지 _투찰_부대선정조정품의" xfId="1114" xr:uid="{00000000-0005-0000-0000-000059040000}"/>
    <cellStyle name="_입찰표지 _투찰_부대선정조정품의_01 실행(군장산단) Rev00" xfId="1115" xr:uid="{00000000-0005-0000-0000-00005A040000}"/>
    <cellStyle name="_입찰표지 _투찰_부대선정조정품의_01 실행(군장산단) Rev00_01 실행(부산남컨가호안109-원안분) REV04" xfId="1116" xr:uid="{00000000-0005-0000-0000-00005B040000}"/>
    <cellStyle name="_입찰표지 _투찰_부대입찰결과" xfId="1117" xr:uid="{00000000-0005-0000-0000-00005C040000}"/>
    <cellStyle name="_입찰표지 _투찰_부대입찰결과_01 실행(군장산단) Rev00" xfId="1118" xr:uid="{00000000-0005-0000-0000-00005D040000}"/>
    <cellStyle name="_입찰표지 _투찰_부대입찰결과_01 실행(군장산단) Rev00_01 실행(부산남컨가호안109-원안분) REV04" xfId="1119" xr:uid="{00000000-0005-0000-0000-00005E040000}"/>
    <cellStyle name="_입찰표지 _투찰_부대입찰송부" xfId="1120" xr:uid="{00000000-0005-0000-0000-00005F040000}"/>
    <cellStyle name="_입찰표지 _투찰_부대입찰송부(1차조정)" xfId="1121" xr:uid="{00000000-0005-0000-0000-000060040000}"/>
    <cellStyle name="_입찰표지 _투찰_부대입찰송부(1차조정)_01 실행(군장산단) Rev00" xfId="1122" xr:uid="{00000000-0005-0000-0000-000061040000}"/>
    <cellStyle name="_입찰표지 _투찰_부대입찰송부(1차조정)_01 실행(군장산단) Rev00_01 실행(부산남컨가호안109-원안분) REV04" xfId="1123" xr:uid="{00000000-0005-0000-0000-000062040000}"/>
    <cellStyle name="_입찰표지 _투찰_부대입찰송부_01 실행(군장산단) Rev00" xfId="1124" xr:uid="{00000000-0005-0000-0000-000063040000}"/>
    <cellStyle name="_입찰표지 _투찰_부대입찰송부_01 실행(군장산단) Rev00_01 실행(부산남컨가호안109-원안분) REV04" xfId="1125" xr:uid="{00000000-0005-0000-0000-000064040000}"/>
    <cellStyle name="_입찰표지 _투찰_부대입찰조정" xfId="1126" xr:uid="{00000000-0005-0000-0000-000065040000}"/>
    <cellStyle name="_입찰표지 _투찰_부대입찰조정_01 실행(군장산단) Rev00" xfId="1127" xr:uid="{00000000-0005-0000-0000-000066040000}"/>
    <cellStyle name="_입찰표지 _투찰_부대입찰조정_01 실행(군장산단) Rev00_01 실행(부산남컨가호안109-원안분) REV04" xfId="1128" xr:uid="{00000000-0005-0000-0000-000067040000}"/>
    <cellStyle name="_입찰표지 _투찰_부대입찰특별조건및내역송부" xfId="1129" xr:uid="{00000000-0005-0000-0000-000068040000}"/>
    <cellStyle name="_입찰표지 _투찰_부대입찰특별조건및내역송부_01 실행(군장산단) Rev00" xfId="1130" xr:uid="{00000000-0005-0000-0000-000069040000}"/>
    <cellStyle name="_입찰표지 _투찰_부대입찰특별조건및내역송부_01 실행(군장산단) Rev00_01 실행(부산남컨가호안109-원안분) REV04" xfId="1131" xr:uid="{00000000-0005-0000-0000-00006A040000}"/>
    <cellStyle name="_입찰표지 _투찰_투찰" xfId="1132" xr:uid="{00000000-0005-0000-0000-00006B040000}"/>
    <cellStyle name="_입찰표지 _투찰_투찰(8공구)" xfId="1133" xr:uid="{00000000-0005-0000-0000-00006C040000}"/>
    <cellStyle name="_입찰표지 _투찰_투찰(8공구)_01 실행(군장산단) Rev00" xfId="1134" xr:uid="{00000000-0005-0000-0000-00006D040000}"/>
    <cellStyle name="_입찰표지 _투찰_투찰(8공구)_01 실행(군장산단) Rev00_01 실행(부산남컨가호안109-원안분) REV04" xfId="1135" xr:uid="{00000000-0005-0000-0000-00006E040000}"/>
    <cellStyle name="_입찰표지 _투찰_투찰(토목)" xfId="1136" xr:uid="{00000000-0005-0000-0000-00006F040000}"/>
    <cellStyle name="_입찰표지 _투찰_투찰(토목)_01 실행(군장산단) Rev00" xfId="1137" xr:uid="{00000000-0005-0000-0000-000070040000}"/>
    <cellStyle name="_입찰표지 _투찰_투찰(토목)_01 실행(군장산단) Rev00_01 실행(부산남컨가호안109-원안분) REV04" xfId="1138" xr:uid="{00000000-0005-0000-0000-000071040000}"/>
    <cellStyle name="_입찰표지 _투찰_투찰_01 실행(군장산단) Rev00" xfId="1139" xr:uid="{00000000-0005-0000-0000-000072040000}"/>
    <cellStyle name="_입찰표지 _투찰_투찰_01 실행(군장산단) Rev00_01 실행(부산남컨가호안109-원안분) REV04" xfId="1140" xr:uid="{00000000-0005-0000-0000-000073040000}"/>
    <cellStyle name="_입찰표지 _투찰_투찰서" xfId="1141" xr:uid="{00000000-0005-0000-0000-000074040000}"/>
    <cellStyle name="_입찰표지 _투찰_투찰서_01 실행(군장산단) Rev00" xfId="1142" xr:uid="{00000000-0005-0000-0000-000075040000}"/>
    <cellStyle name="_입찰표지 _투찰_투찰서_01 실행(군장산단) Rev00_01 실행(부산남컨가호안109-원안분) REV04" xfId="1143" xr:uid="{00000000-0005-0000-0000-000076040000}"/>
    <cellStyle name="_입찰표지 _투찰서" xfId="1144" xr:uid="{00000000-0005-0000-0000-000077040000}"/>
    <cellStyle name="_입찰표지 _투찰서_01 실행(군장산단) Rev00" xfId="1145" xr:uid="{00000000-0005-0000-0000-000078040000}"/>
    <cellStyle name="_입찰표지 _투찰서_01 실행(군장산단) Rev00_01 실행(부산남컨가호안109-원안분) REV04" xfId="1146" xr:uid="{00000000-0005-0000-0000-000079040000}"/>
    <cellStyle name="_장성IC투찰" xfId="1147" xr:uid="{00000000-0005-0000-0000-00007A040000}"/>
    <cellStyle name="_장성IC투찰_01 실행(군장산단) Rev00" xfId="1148" xr:uid="{00000000-0005-0000-0000-00007B040000}"/>
    <cellStyle name="_장성IC투찰_01 실행(군장산단) Rev00_01 실행(부산남컨가호안109-원안분) REV04" xfId="1149" xr:uid="{00000000-0005-0000-0000-00007C040000}"/>
    <cellStyle name="_장성IC투찰_경찰서-터미널간도로(투찰)②" xfId="1150" xr:uid="{00000000-0005-0000-0000-00007D040000}"/>
    <cellStyle name="_장성IC투찰_경찰서-터미널간도로(투찰)②_01 실행(군장산단) Rev00" xfId="1151" xr:uid="{00000000-0005-0000-0000-00007E040000}"/>
    <cellStyle name="_장성IC투찰_경찰서-터미널간도로(투찰)②_01 실행(군장산단) Rev00_01 실행(부산남컨가호안109-원안분) REV04" xfId="1152" xr:uid="{00000000-0005-0000-0000-00007F040000}"/>
    <cellStyle name="_장성IC투찰_봉무지방산업단지도로(투찰)②" xfId="1153" xr:uid="{00000000-0005-0000-0000-000080040000}"/>
    <cellStyle name="_장성IC투찰_봉무지방산업단지도로(투찰)②_01 실행(군장산단) Rev00" xfId="1154" xr:uid="{00000000-0005-0000-0000-000081040000}"/>
    <cellStyle name="_장성IC투찰_봉무지방산업단지도로(투찰)②_01 실행(군장산단) Rev00_01 실행(부산남컨가호안109-원안분) REV04" xfId="1155" xr:uid="{00000000-0005-0000-0000-000082040000}"/>
    <cellStyle name="_장성IC투찰_봉무지방산업단지도로(투찰)②+0.250%" xfId="1156" xr:uid="{00000000-0005-0000-0000-000083040000}"/>
    <cellStyle name="_장성IC투찰_봉무지방산업단지도로(투찰)②+0.250%_01 실행(군장산단) Rev00" xfId="1157" xr:uid="{00000000-0005-0000-0000-000084040000}"/>
    <cellStyle name="_장성IC투찰_봉무지방산업단지도로(투찰)②+0.250%_01 실행(군장산단) Rev00_01 실행(부산남컨가호안109-원안분) REV04" xfId="1158" xr:uid="{00000000-0005-0000-0000-000085040000}"/>
    <cellStyle name="_장성IC투찰_합덕-신례원(2공구)투찰" xfId="1159" xr:uid="{00000000-0005-0000-0000-000086040000}"/>
    <cellStyle name="_장성IC투찰_합덕-신례원(2공구)투찰_01 실행(군장산단) Rev00" xfId="1160" xr:uid="{00000000-0005-0000-0000-000087040000}"/>
    <cellStyle name="_장성IC투찰_합덕-신례원(2공구)투찰_01 실행(군장산단) Rev00_01 실행(부산남컨가호안109-원안분) REV04" xfId="1161" xr:uid="{00000000-0005-0000-0000-000088040000}"/>
    <cellStyle name="_장성IC투찰_합덕-신례원(2공구)투찰_경찰서-터미널간도로(투찰)②" xfId="1162" xr:uid="{00000000-0005-0000-0000-000089040000}"/>
    <cellStyle name="_장성IC투찰_합덕-신례원(2공구)투찰_경찰서-터미널간도로(투찰)②_01 실행(군장산단) Rev00" xfId="1163" xr:uid="{00000000-0005-0000-0000-00008A040000}"/>
    <cellStyle name="_장성IC투찰_합덕-신례원(2공구)투찰_경찰서-터미널간도로(투찰)②_01 실행(군장산단) Rev00_01 실행(부산남컨가호안109-원안분) REV04" xfId="1164" xr:uid="{00000000-0005-0000-0000-00008B040000}"/>
    <cellStyle name="_장성IC투찰_합덕-신례원(2공구)투찰_봉무지방산업단지도로(투찰)②" xfId="1165" xr:uid="{00000000-0005-0000-0000-00008C040000}"/>
    <cellStyle name="_장성IC투찰_합덕-신례원(2공구)투찰_봉무지방산업단지도로(투찰)②_01 실행(군장산단) Rev00" xfId="1166" xr:uid="{00000000-0005-0000-0000-00008D040000}"/>
    <cellStyle name="_장성IC투찰_합덕-신례원(2공구)투찰_봉무지방산업단지도로(투찰)②_01 실행(군장산단) Rev00_01 실행(부산남컨가호안109-원안분) REV04" xfId="1167" xr:uid="{00000000-0005-0000-0000-00008E040000}"/>
    <cellStyle name="_장성IC투찰_합덕-신례원(2공구)투찰_봉무지방산업단지도로(투찰)②+0.250%" xfId="1168" xr:uid="{00000000-0005-0000-0000-00008F040000}"/>
    <cellStyle name="_장성IC투찰_합덕-신례원(2공구)투찰_봉무지방산업단지도로(투찰)②+0.250%_01 실행(군장산단) Rev00" xfId="1169" xr:uid="{00000000-0005-0000-0000-000090040000}"/>
    <cellStyle name="_장성IC투찰_합덕-신례원(2공구)투찰_봉무지방산업단지도로(투찰)②+0.250%_01 실행(군장산단) Rev00_01 실행(부산남컨가호안109-원안분) REV04" xfId="1170" xr:uid="{00000000-0005-0000-0000-000091040000}"/>
    <cellStyle name="_장성IC투찰_합덕-신례원(2공구)투찰_합덕-신례원(2공구)투찰" xfId="1171" xr:uid="{00000000-0005-0000-0000-000092040000}"/>
    <cellStyle name="_장성IC투찰_합덕-신례원(2공구)투찰_합덕-신례원(2공구)투찰_01 실행(군장산단) Rev00" xfId="1172" xr:uid="{00000000-0005-0000-0000-000093040000}"/>
    <cellStyle name="_장성IC투찰_합덕-신례원(2공구)투찰_합덕-신례원(2공구)투찰_01 실행(군장산단) Rev00_01 실행(부산남컨가호안109-원안분) REV04" xfId="1173" xr:uid="{00000000-0005-0000-0000-000094040000}"/>
    <cellStyle name="_장성IC투찰_합덕-신례원(2공구)투찰_합덕-신례원(2공구)투찰_경찰서-터미널간도로(투찰)②" xfId="1174" xr:uid="{00000000-0005-0000-0000-000095040000}"/>
    <cellStyle name="_장성IC투찰_합덕-신례원(2공구)투찰_합덕-신례원(2공구)투찰_경찰서-터미널간도로(투찰)②_01 실행(군장산단) Rev00" xfId="1175" xr:uid="{00000000-0005-0000-0000-000096040000}"/>
    <cellStyle name="_장성IC투찰_합덕-신례원(2공구)투찰_합덕-신례원(2공구)투찰_경찰서-터미널간도로(투찰)②_01 실행(군장산단) Rev00_01 실행(부산남컨가호안109-원안분) REV04" xfId="1176" xr:uid="{00000000-0005-0000-0000-000097040000}"/>
    <cellStyle name="_장성IC투찰_합덕-신례원(2공구)투찰_합덕-신례원(2공구)투찰_봉무지방산업단지도로(투찰)②" xfId="1177" xr:uid="{00000000-0005-0000-0000-000098040000}"/>
    <cellStyle name="_장성IC투찰_합덕-신례원(2공구)투찰_합덕-신례원(2공구)투찰_봉무지방산업단지도로(투찰)②_01 실행(군장산단) Rev00" xfId="1178" xr:uid="{00000000-0005-0000-0000-000099040000}"/>
    <cellStyle name="_장성IC투찰_합덕-신례원(2공구)투찰_합덕-신례원(2공구)투찰_봉무지방산업단지도로(투찰)②_01 실행(군장산단) Rev00_01 실행(부산남컨가호안109-원안분) REV04" xfId="1179" xr:uid="{00000000-0005-0000-0000-00009A040000}"/>
    <cellStyle name="_장성IC투찰_합덕-신례원(2공구)투찰_합덕-신례원(2공구)투찰_봉무지방산업단지도로(투찰)②+0.250%" xfId="1180" xr:uid="{00000000-0005-0000-0000-00009B040000}"/>
    <cellStyle name="_장성IC투찰_합덕-신례원(2공구)투찰_합덕-신례원(2공구)투찰_봉무지방산업단지도로(투찰)②+0.250%_01 실행(군장산단) Rev00" xfId="1181" xr:uid="{00000000-0005-0000-0000-00009C040000}"/>
    <cellStyle name="_장성IC투찰_합덕-신례원(2공구)투찰_합덕-신례원(2공구)투찰_봉무지방산업단지도로(투찰)②+0.250%_01 실행(군장산단) Rev00_01 실행(부산남컨가호안109-원안분) REV04" xfId="1182" xr:uid="{00000000-0005-0000-0000-00009D040000}"/>
    <cellStyle name="_적격 " xfId="1183" xr:uid="{00000000-0005-0000-0000-00009E040000}"/>
    <cellStyle name="_적격 _01 실행(군장산단) Rev00" xfId="1184" xr:uid="{00000000-0005-0000-0000-00009F040000}"/>
    <cellStyle name="_적격 _01 실행(군장산단) Rev00_01 실행(부산남컨가호안109-원안분) REV04" xfId="1185" xr:uid="{00000000-0005-0000-0000-0000A0040000}"/>
    <cellStyle name="_적격 _부대견적결과" xfId="1186" xr:uid="{00000000-0005-0000-0000-0000A1040000}"/>
    <cellStyle name="_적격 _부대견적결과_01 실행(군장산단) Rev00" xfId="1187" xr:uid="{00000000-0005-0000-0000-0000A2040000}"/>
    <cellStyle name="_적격 _부대견적결과_01 실행(군장산단) Rev00_01 실행(부산남컨가호안109-원안분) REV04" xfId="1188" xr:uid="{00000000-0005-0000-0000-0000A3040000}"/>
    <cellStyle name="_적격 _부대견적결과1" xfId="1189" xr:uid="{00000000-0005-0000-0000-0000A4040000}"/>
    <cellStyle name="_적격 _부대견적결과1_01 실행(군장산단) Rev00" xfId="1190" xr:uid="{00000000-0005-0000-0000-0000A5040000}"/>
    <cellStyle name="_적격 _부대견적결과1_01 실행(군장산단) Rev00_01 실행(부산남컨가호안109-원안분) REV04" xfId="1191" xr:uid="{00000000-0005-0000-0000-0000A6040000}"/>
    <cellStyle name="_적격 _부대견적의뢰" xfId="1192" xr:uid="{00000000-0005-0000-0000-0000A7040000}"/>
    <cellStyle name="_적격 _부대견적의뢰_01 실행(군장산단) Rev00" xfId="1193" xr:uid="{00000000-0005-0000-0000-0000A8040000}"/>
    <cellStyle name="_적격 _부대견적의뢰_01 실행(군장산단) Rev00_01 실행(부산남컨가호안109-원안분) REV04" xfId="1194" xr:uid="{00000000-0005-0000-0000-0000A9040000}"/>
    <cellStyle name="_적격 _부대선정조정품의" xfId="1195" xr:uid="{00000000-0005-0000-0000-0000AA040000}"/>
    <cellStyle name="_적격 _부대선정조정품의_01 실행(군장산단) Rev00" xfId="1196" xr:uid="{00000000-0005-0000-0000-0000AB040000}"/>
    <cellStyle name="_적격 _부대선정조정품의_01 실행(군장산단) Rev00_01 실행(부산남컨가호안109-원안분) REV04" xfId="1197" xr:uid="{00000000-0005-0000-0000-0000AC040000}"/>
    <cellStyle name="_적격 _부대입찰결과" xfId="1198" xr:uid="{00000000-0005-0000-0000-0000AD040000}"/>
    <cellStyle name="_적격 _부대입찰결과_01 실행(군장산단) Rev00" xfId="1199" xr:uid="{00000000-0005-0000-0000-0000AE040000}"/>
    <cellStyle name="_적격 _부대입찰결과_01 실행(군장산단) Rev00_01 실행(부산남컨가호안109-원안분) REV04" xfId="1200" xr:uid="{00000000-0005-0000-0000-0000AF040000}"/>
    <cellStyle name="_적격 _부대입찰송부" xfId="1201" xr:uid="{00000000-0005-0000-0000-0000B0040000}"/>
    <cellStyle name="_적격 _부대입찰송부(1차조정)" xfId="1202" xr:uid="{00000000-0005-0000-0000-0000B1040000}"/>
    <cellStyle name="_적격 _부대입찰송부(1차조정)_01 실행(군장산단) Rev00" xfId="1203" xr:uid="{00000000-0005-0000-0000-0000B2040000}"/>
    <cellStyle name="_적격 _부대입찰송부(1차조정)_01 실행(군장산단) Rev00_01 실행(부산남컨가호안109-원안분) REV04" xfId="1204" xr:uid="{00000000-0005-0000-0000-0000B3040000}"/>
    <cellStyle name="_적격 _부대입찰송부(무안광주)" xfId="1205" xr:uid="{00000000-0005-0000-0000-0000B4040000}"/>
    <cellStyle name="_적격 _부대입찰송부(무안광주)_01 실행(군장산단) Rev00" xfId="1206" xr:uid="{00000000-0005-0000-0000-0000B5040000}"/>
    <cellStyle name="_적격 _부대입찰송부(무안광주)_01 실행(군장산단) Rev00_01 실행(부산남컨가호안109-원안분) REV04" xfId="1207" xr:uid="{00000000-0005-0000-0000-0000B6040000}"/>
    <cellStyle name="_적격 _부대입찰송부_01 실행(군장산단) Rev00" xfId="1208" xr:uid="{00000000-0005-0000-0000-0000B7040000}"/>
    <cellStyle name="_적격 _부대입찰송부_01 실행(군장산단) Rev00_01 실행(부산남컨가호안109-원안분) REV04" xfId="1209" xr:uid="{00000000-0005-0000-0000-0000B8040000}"/>
    <cellStyle name="_적격 _부대입찰조정" xfId="1210" xr:uid="{00000000-0005-0000-0000-0000B9040000}"/>
    <cellStyle name="_적격 _부대입찰조정(광릉숲)" xfId="1211" xr:uid="{00000000-0005-0000-0000-0000BA040000}"/>
    <cellStyle name="_적격 _부대입찰조정(광릉숲)_01 실행(군장산단) Rev00" xfId="1212" xr:uid="{00000000-0005-0000-0000-0000BB040000}"/>
    <cellStyle name="_적격 _부대입찰조정(광릉숲)_01 실행(군장산단) Rev00_01 실행(부산남컨가호안109-원안분) REV04" xfId="1213" xr:uid="{00000000-0005-0000-0000-0000BC040000}"/>
    <cellStyle name="_적격 _부대입찰조정_01 실행(군장산단) Rev00" xfId="1214" xr:uid="{00000000-0005-0000-0000-0000BD040000}"/>
    <cellStyle name="_적격 _부대입찰조정_01 실행(군장산단) Rev00_01 실행(부산남컨가호안109-원안분) REV04" xfId="1215" xr:uid="{00000000-0005-0000-0000-0000BE040000}"/>
    <cellStyle name="_적격 _부대입찰특별조건및내역송부" xfId="1216" xr:uid="{00000000-0005-0000-0000-0000BF040000}"/>
    <cellStyle name="_적격 _부대입찰특별조건및내역송부(최저가)" xfId="1217" xr:uid="{00000000-0005-0000-0000-0000C0040000}"/>
    <cellStyle name="_적격 _부대입찰특별조건및내역송부(최저가)_01 실행(군장산단) Rev00" xfId="1218" xr:uid="{00000000-0005-0000-0000-0000C1040000}"/>
    <cellStyle name="_적격 _부대입찰특별조건및내역송부(최저가)_01 실행(군장산단) Rev00_01 실행(부산남컨가호안109-원안분) REV04" xfId="1219" xr:uid="{00000000-0005-0000-0000-0000C2040000}"/>
    <cellStyle name="_적격 _부대입찰특별조건및내역송부_01 실행(군장산단) Rev00" xfId="1220" xr:uid="{00000000-0005-0000-0000-0000C3040000}"/>
    <cellStyle name="_적격 _부대입찰특별조건및내역송부_01 실행(군장산단) Rev00_01 실행(부산남컨가호안109-원안분) REV04" xfId="1221" xr:uid="{00000000-0005-0000-0000-0000C4040000}"/>
    <cellStyle name="_적격 _집행갑지 " xfId="1222" xr:uid="{00000000-0005-0000-0000-0000C5040000}"/>
    <cellStyle name="_적격 _집행갑지 _01 실행(군장산단) Rev00" xfId="1223" xr:uid="{00000000-0005-0000-0000-0000C6040000}"/>
    <cellStyle name="_적격 _집행갑지 _01 실행(군장산단) Rev00_01 실행(부산남컨가호안109-원안분) REV04" xfId="1224" xr:uid="{00000000-0005-0000-0000-0000C7040000}"/>
    <cellStyle name="_적격 _집행갑지 _부대견적결과" xfId="1225" xr:uid="{00000000-0005-0000-0000-0000C8040000}"/>
    <cellStyle name="_적격 _집행갑지 _부대견적결과_01 실행(군장산단) Rev00" xfId="1226" xr:uid="{00000000-0005-0000-0000-0000C9040000}"/>
    <cellStyle name="_적격 _집행갑지 _부대견적결과_01 실행(군장산단) Rev00_01 실행(부산남컨가호안109-원안분) REV04" xfId="1227" xr:uid="{00000000-0005-0000-0000-0000CA040000}"/>
    <cellStyle name="_적격 _집행갑지 _부대견적결과1" xfId="1228" xr:uid="{00000000-0005-0000-0000-0000CB040000}"/>
    <cellStyle name="_적격 _집행갑지 _부대견적결과1_01 실행(군장산단) Rev00" xfId="1229" xr:uid="{00000000-0005-0000-0000-0000CC040000}"/>
    <cellStyle name="_적격 _집행갑지 _부대견적결과1_01 실행(군장산단) Rev00_01 실행(부산남컨가호안109-원안분) REV04" xfId="1230" xr:uid="{00000000-0005-0000-0000-0000CD040000}"/>
    <cellStyle name="_적격 _집행갑지 _부대견적의뢰" xfId="1231" xr:uid="{00000000-0005-0000-0000-0000CE040000}"/>
    <cellStyle name="_적격 _집행갑지 _부대견적의뢰_01 실행(군장산단) Rev00" xfId="1232" xr:uid="{00000000-0005-0000-0000-0000CF040000}"/>
    <cellStyle name="_적격 _집행갑지 _부대견적의뢰_01 실행(군장산단) Rev00_01 실행(부산남컨가호안109-원안분) REV04" xfId="1233" xr:uid="{00000000-0005-0000-0000-0000D0040000}"/>
    <cellStyle name="_적격 _집행갑지 _부대선정조정품의" xfId="1234" xr:uid="{00000000-0005-0000-0000-0000D1040000}"/>
    <cellStyle name="_적격 _집행갑지 _부대선정조정품의_01 실행(군장산단) Rev00" xfId="1235" xr:uid="{00000000-0005-0000-0000-0000D2040000}"/>
    <cellStyle name="_적격 _집행갑지 _부대선정조정품의_01 실행(군장산단) Rev00_01 실행(부산남컨가호안109-원안분) REV04" xfId="1236" xr:uid="{00000000-0005-0000-0000-0000D3040000}"/>
    <cellStyle name="_적격 _집행갑지 _부대입찰결과" xfId="1237" xr:uid="{00000000-0005-0000-0000-0000D4040000}"/>
    <cellStyle name="_적격 _집행갑지 _부대입찰결과_01 실행(군장산단) Rev00" xfId="1238" xr:uid="{00000000-0005-0000-0000-0000D5040000}"/>
    <cellStyle name="_적격 _집행갑지 _부대입찰결과_01 실행(군장산단) Rev00_01 실행(부산남컨가호안109-원안분) REV04" xfId="1239" xr:uid="{00000000-0005-0000-0000-0000D6040000}"/>
    <cellStyle name="_적격 _집행갑지 _부대입찰송부" xfId="1240" xr:uid="{00000000-0005-0000-0000-0000D7040000}"/>
    <cellStyle name="_적격 _집행갑지 _부대입찰송부(1차조정)" xfId="1241" xr:uid="{00000000-0005-0000-0000-0000D8040000}"/>
    <cellStyle name="_적격 _집행갑지 _부대입찰송부(1차조정)_01 실행(군장산단) Rev00" xfId="1242" xr:uid="{00000000-0005-0000-0000-0000D9040000}"/>
    <cellStyle name="_적격 _집행갑지 _부대입찰송부(1차조정)_01 실행(군장산단) Rev00_01 실행(부산남컨가호안109-원안분) REV04" xfId="1243" xr:uid="{00000000-0005-0000-0000-0000DA040000}"/>
    <cellStyle name="_적격 _집행갑지 _부대입찰송부(무안광주)" xfId="1244" xr:uid="{00000000-0005-0000-0000-0000DB040000}"/>
    <cellStyle name="_적격 _집행갑지 _부대입찰송부(무안광주)_01 실행(군장산단) Rev00" xfId="1245" xr:uid="{00000000-0005-0000-0000-0000DC040000}"/>
    <cellStyle name="_적격 _집행갑지 _부대입찰송부(무안광주)_01 실행(군장산단) Rev00_01 실행(부산남컨가호안109-원안분) REV04" xfId="1246" xr:uid="{00000000-0005-0000-0000-0000DD040000}"/>
    <cellStyle name="_적격 _집행갑지 _부대입찰송부_01 실행(군장산단) Rev00" xfId="1247" xr:uid="{00000000-0005-0000-0000-0000DE040000}"/>
    <cellStyle name="_적격 _집행갑지 _부대입찰송부_01 실행(군장산단) Rev00_01 실행(부산남컨가호안109-원안분) REV04" xfId="1248" xr:uid="{00000000-0005-0000-0000-0000DF040000}"/>
    <cellStyle name="_적격 _집행갑지 _부대입찰조정" xfId="1249" xr:uid="{00000000-0005-0000-0000-0000E0040000}"/>
    <cellStyle name="_적격 _집행갑지 _부대입찰조정(광릉숲)" xfId="1250" xr:uid="{00000000-0005-0000-0000-0000E1040000}"/>
    <cellStyle name="_적격 _집행갑지 _부대입찰조정(광릉숲)_01 실행(군장산단) Rev00" xfId="1251" xr:uid="{00000000-0005-0000-0000-0000E2040000}"/>
    <cellStyle name="_적격 _집행갑지 _부대입찰조정(광릉숲)_01 실행(군장산단) Rev00_01 실행(부산남컨가호안109-원안분) REV04" xfId="1252" xr:uid="{00000000-0005-0000-0000-0000E3040000}"/>
    <cellStyle name="_적격 _집행갑지 _부대입찰조정_01 실행(군장산단) Rev00" xfId="1253" xr:uid="{00000000-0005-0000-0000-0000E4040000}"/>
    <cellStyle name="_적격 _집행갑지 _부대입찰조정_01 실행(군장산단) Rev00_01 실행(부산남컨가호안109-원안분) REV04" xfId="1254" xr:uid="{00000000-0005-0000-0000-0000E5040000}"/>
    <cellStyle name="_적격 _집행갑지 _부대입찰특별조건및내역송부" xfId="1255" xr:uid="{00000000-0005-0000-0000-0000E6040000}"/>
    <cellStyle name="_적격 _집행갑지 _부대입찰특별조건및내역송부(최저가)" xfId="1256" xr:uid="{00000000-0005-0000-0000-0000E7040000}"/>
    <cellStyle name="_적격 _집행갑지 _부대입찰특별조건및내역송부(최저가)_01 실행(군장산단) Rev00" xfId="1257" xr:uid="{00000000-0005-0000-0000-0000E8040000}"/>
    <cellStyle name="_적격 _집행갑지 _부대입찰특별조건및내역송부(최저가)_01 실행(군장산단) Rev00_01 실행(부산남컨가호안109-원안분) REV04" xfId="1258" xr:uid="{00000000-0005-0000-0000-0000E9040000}"/>
    <cellStyle name="_적격 _집행갑지 _부대입찰특별조건및내역송부_01 실행(군장산단) Rev00" xfId="1259" xr:uid="{00000000-0005-0000-0000-0000EA040000}"/>
    <cellStyle name="_적격 _집행갑지 _부대입찰특별조건및내역송부_01 실행(군장산단) Rev00_01 실행(부산남컨가호안109-원안분) REV04" xfId="1260" xr:uid="{00000000-0005-0000-0000-0000EB040000}"/>
    <cellStyle name="_적격 _집행갑지 _투찰" xfId="1261" xr:uid="{00000000-0005-0000-0000-0000EC040000}"/>
    <cellStyle name="_적격 _집행갑지 _투찰(14-1)" xfId="1262" xr:uid="{00000000-0005-0000-0000-0000ED040000}"/>
    <cellStyle name="_적격 _집행갑지 _투찰(14-1)_01 실행(군장산단) Rev00" xfId="1263" xr:uid="{00000000-0005-0000-0000-0000EE040000}"/>
    <cellStyle name="_적격 _집행갑지 _투찰(14-1)_01 실행(군장산단) Rev00_01 실행(부산남컨가호안109-원안분) REV04" xfId="1264" xr:uid="{00000000-0005-0000-0000-0000EF040000}"/>
    <cellStyle name="_적격 _집행갑지 _투찰(8공구)" xfId="1265" xr:uid="{00000000-0005-0000-0000-0000F0040000}"/>
    <cellStyle name="_적격 _집행갑지 _투찰(8공구)_01 실행(군장산단) Rev00" xfId="1266" xr:uid="{00000000-0005-0000-0000-0000F1040000}"/>
    <cellStyle name="_적격 _집행갑지 _투찰(8공구)_01 실행(군장산단) Rev00_01 실행(부산남컨가호안109-원안분) REV04" xfId="1267" xr:uid="{00000000-0005-0000-0000-0000F2040000}"/>
    <cellStyle name="_적격 _집행갑지 _투찰(고철10-4)" xfId="1268" xr:uid="{00000000-0005-0000-0000-0000F3040000}"/>
    <cellStyle name="_적격 _집행갑지 _투찰(고철10-4)_01 실행(군장산단) Rev00" xfId="1269" xr:uid="{00000000-0005-0000-0000-0000F4040000}"/>
    <cellStyle name="_적격 _집행갑지 _투찰(고철10-4)_01 실행(군장산단) Rev00_01 실행(부산남컨가호안109-원안분) REV04" xfId="1270" xr:uid="{00000000-0005-0000-0000-0000F5040000}"/>
    <cellStyle name="_적격 _집행갑지 _투찰(무안광주3공구)" xfId="1271" xr:uid="{00000000-0005-0000-0000-0000F6040000}"/>
    <cellStyle name="_적격 _집행갑지 _투찰(무안광주3공구)_01 실행(군장산단) Rev00" xfId="1272" xr:uid="{00000000-0005-0000-0000-0000F7040000}"/>
    <cellStyle name="_적격 _집행갑지 _투찰(무안광주3공구)_01 실행(군장산단) Rev00_01 실행(부산남컨가호안109-원안분) REV04" xfId="1273" xr:uid="{00000000-0005-0000-0000-0000F8040000}"/>
    <cellStyle name="_적격 _집행갑지 _투찰(토목)" xfId="1274" xr:uid="{00000000-0005-0000-0000-0000F9040000}"/>
    <cellStyle name="_적격 _집행갑지 _투찰(토목)_01 실행(군장산단) Rev00" xfId="1275" xr:uid="{00000000-0005-0000-0000-0000FA040000}"/>
    <cellStyle name="_적격 _집행갑지 _투찰(토목)_01 실행(군장산단) Rev00_01 실행(부산남컨가호안109-원안분) REV04" xfId="1276" xr:uid="{00000000-0005-0000-0000-0000FB040000}"/>
    <cellStyle name="_적격 _집행갑지 _투찰_01 실행(군장산단) Rev00" xfId="1277" xr:uid="{00000000-0005-0000-0000-0000FC040000}"/>
    <cellStyle name="_적격 _집행갑지 _투찰_01 실행(군장산단) Rev00_01 실행(부산남컨가호안109-원안분) REV04" xfId="1278" xr:uid="{00000000-0005-0000-0000-0000FD040000}"/>
    <cellStyle name="_적격 _집행갑지 _투찰_1" xfId="1279" xr:uid="{00000000-0005-0000-0000-0000FE040000}"/>
    <cellStyle name="_적격 _집행갑지 _투찰_1_01 실행(군장산단) Rev00" xfId="1280" xr:uid="{00000000-0005-0000-0000-0000FF040000}"/>
    <cellStyle name="_적격 _집행갑지 _투찰_1_01 실행(군장산단) Rev00_01 실행(부산남컨가호안109-원안분) REV04" xfId="1281" xr:uid="{00000000-0005-0000-0000-000000050000}"/>
    <cellStyle name="_적격 _집행갑지 _투찰_부대견적결과" xfId="1282" xr:uid="{00000000-0005-0000-0000-000001050000}"/>
    <cellStyle name="_적격 _집행갑지 _투찰_부대견적결과_01 실행(군장산단) Rev00" xfId="1283" xr:uid="{00000000-0005-0000-0000-000002050000}"/>
    <cellStyle name="_적격 _집행갑지 _투찰_부대견적결과_01 실행(군장산단) Rev00_01 실행(부산남컨가호안109-원안분) REV04" xfId="1284" xr:uid="{00000000-0005-0000-0000-000003050000}"/>
    <cellStyle name="_적격 _집행갑지 _투찰_부대견적결과1" xfId="1285" xr:uid="{00000000-0005-0000-0000-000004050000}"/>
    <cellStyle name="_적격 _집행갑지 _투찰_부대견적결과1_01 실행(군장산단) Rev00" xfId="1286" xr:uid="{00000000-0005-0000-0000-000005050000}"/>
    <cellStyle name="_적격 _집행갑지 _투찰_부대견적결과1_01 실행(군장산단) Rev00_01 실행(부산남컨가호안109-원안분) REV04" xfId="1287" xr:uid="{00000000-0005-0000-0000-000006050000}"/>
    <cellStyle name="_적격 _집행갑지 _투찰_부대견적의뢰" xfId="1288" xr:uid="{00000000-0005-0000-0000-000007050000}"/>
    <cellStyle name="_적격 _집행갑지 _투찰_부대견적의뢰_01 실행(군장산단) Rev00" xfId="1289" xr:uid="{00000000-0005-0000-0000-000008050000}"/>
    <cellStyle name="_적격 _집행갑지 _투찰_부대견적의뢰_01 실행(군장산단) Rev00_01 실행(부산남컨가호안109-원안분) REV04" xfId="1290" xr:uid="{00000000-0005-0000-0000-000009050000}"/>
    <cellStyle name="_적격 _집행갑지 _투찰_부대선정조정품의" xfId="1291" xr:uid="{00000000-0005-0000-0000-00000A050000}"/>
    <cellStyle name="_적격 _집행갑지 _투찰_부대선정조정품의_01 실행(군장산단) Rev00" xfId="1292" xr:uid="{00000000-0005-0000-0000-00000B050000}"/>
    <cellStyle name="_적격 _집행갑지 _투찰_부대선정조정품의_01 실행(군장산단) Rev00_01 실행(부산남컨가호안109-원안분) REV04" xfId="1293" xr:uid="{00000000-0005-0000-0000-00000C050000}"/>
    <cellStyle name="_적격 _집행갑지 _투찰_부대입찰결과" xfId="1294" xr:uid="{00000000-0005-0000-0000-00000D050000}"/>
    <cellStyle name="_적격 _집행갑지 _투찰_부대입찰결과_01 실행(군장산단) Rev00" xfId="1295" xr:uid="{00000000-0005-0000-0000-00000E050000}"/>
    <cellStyle name="_적격 _집행갑지 _투찰_부대입찰결과_01 실행(군장산단) Rev00_01 실행(부산남컨가호안109-원안분) REV04" xfId="1296" xr:uid="{00000000-0005-0000-0000-00000F050000}"/>
    <cellStyle name="_적격 _집행갑지 _투찰_부대입찰송부" xfId="1297" xr:uid="{00000000-0005-0000-0000-000010050000}"/>
    <cellStyle name="_적격 _집행갑지 _투찰_부대입찰송부(1차조정)" xfId="1298" xr:uid="{00000000-0005-0000-0000-000011050000}"/>
    <cellStyle name="_적격 _집행갑지 _투찰_부대입찰송부(1차조정)_01 실행(군장산단) Rev00" xfId="1299" xr:uid="{00000000-0005-0000-0000-000012050000}"/>
    <cellStyle name="_적격 _집행갑지 _투찰_부대입찰송부(1차조정)_01 실행(군장산단) Rev00_01 실행(부산남컨가호안109-원안분) REV04" xfId="1300" xr:uid="{00000000-0005-0000-0000-000013050000}"/>
    <cellStyle name="_적격 _집행갑지 _투찰_부대입찰송부_01 실행(군장산단) Rev00" xfId="1301" xr:uid="{00000000-0005-0000-0000-000014050000}"/>
    <cellStyle name="_적격 _집행갑지 _투찰_부대입찰송부_01 실행(군장산단) Rev00_01 실행(부산남컨가호안109-원안분) REV04" xfId="1302" xr:uid="{00000000-0005-0000-0000-000015050000}"/>
    <cellStyle name="_적격 _집행갑지 _투찰_부대입찰조정" xfId="1303" xr:uid="{00000000-0005-0000-0000-000016050000}"/>
    <cellStyle name="_적격 _집행갑지 _투찰_부대입찰조정_01 실행(군장산단) Rev00" xfId="1304" xr:uid="{00000000-0005-0000-0000-000017050000}"/>
    <cellStyle name="_적격 _집행갑지 _투찰_부대입찰조정_01 실행(군장산단) Rev00_01 실행(부산남컨가호안109-원안분) REV04" xfId="1305" xr:uid="{00000000-0005-0000-0000-000018050000}"/>
    <cellStyle name="_적격 _집행갑지 _투찰_부대입찰특별조건및내역송부" xfId="1306" xr:uid="{00000000-0005-0000-0000-000019050000}"/>
    <cellStyle name="_적격 _집행갑지 _투찰_부대입찰특별조건및내역송부_01 실행(군장산단) Rev00" xfId="1307" xr:uid="{00000000-0005-0000-0000-00001A050000}"/>
    <cellStyle name="_적격 _집행갑지 _투찰_부대입찰특별조건및내역송부_01 실행(군장산단) Rev00_01 실행(부산남컨가호안109-원안분) REV04" xfId="1308" xr:uid="{00000000-0005-0000-0000-00001B050000}"/>
    <cellStyle name="_적격 _집행갑지 _투찰_투찰" xfId="1309" xr:uid="{00000000-0005-0000-0000-00001C050000}"/>
    <cellStyle name="_적격 _집행갑지 _투찰_투찰(8공구)" xfId="1310" xr:uid="{00000000-0005-0000-0000-00001D050000}"/>
    <cellStyle name="_적격 _집행갑지 _투찰_투찰(8공구)_01 실행(군장산단) Rev00" xfId="1311" xr:uid="{00000000-0005-0000-0000-00001E050000}"/>
    <cellStyle name="_적격 _집행갑지 _투찰_투찰(8공구)_01 실행(군장산단) Rev00_01 실행(부산남컨가호안109-원안분) REV04" xfId="1312" xr:uid="{00000000-0005-0000-0000-00001F050000}"/>
    <cellStyle name="_적격 _집행갑지 _투찰_투찰(토목)" xfId="1313" xr:uid="{00000000-0005-0000-0000-000020050000}"/>
    <cellStyle name="_적격 _집행갑지 _투찰_투찰(토목)_01 실행(군장산단) Rev00" xfId="1314" xr:uid="{00000000-0005-0000-0000-000021050000}"/>
    <cellStyle name="_적격 _집행갑지 _투찰_투찰(토목)_01 실행(군장산단) Rev00_01 실행(부산남컨가호안109-원안분) REV04" xfId="1315" xr:uid="{00000000-0005-0000-0000-000022050000}"/>
    <cellStyle name="_적격 _집행갑지 _투찰_투찰_01 실행(군장산단) Rev00" xfId="1316" xr:uid="{00000000-0005-0000-0000-000023050000}"/>
    <cellStyle name="_적격 _집행갑지 _투찰_투찰_01 실행(군장산단) Rev00_01 실행(부산남컨가호안109-원안분) REV04" xfId="1317" xr:uid="{00000000-0005-0000-0000-000024050000}"/>
    <cellStyle name="_적격 _집행갑지 _투찰_투찰서" xfId="1318" xr:uid="{00000000-0005-0000-0000-000025050000}"/>
    <cellStyle name="_적격 _집행갑지 _투찰_투찰서_01 실행(군장산단) Rev00" xfId="1319" xr:uid="{00000000-0005-0000-0000-000026050000}"/>
    <cellStyle name="_적격 _집행갑지 _투찰_투찰서_01 실행(군장산단) Rev00_01 실행(부산남컨가호안109-원안분) REV04" xfId="1320" xr:uid="{00000000-0005-0000-0000-000027050000}"/>
    <cellStyle name="_적격 _집행갑지 _투찰서" xfId="1321" xr:uid="{00000000-0005-0000-0000-000028050000}"/>
    <cellStyle name="_적격 _집행갑지 _투찰서_01 실행(군장산단) Rev00" xfId="1322" xr:uid="{00000000-0005-0000-0000-000029050000}"/>
    <cellStyle name="_적격 _집행갑지 _투찰서_01 실행(군장산단) Rev00_01 실행(부산남컨가호안109-원안분) REV04" xfId="1323" xr:uid="{00000000-0005-0000-0000-00002A050000}"/>
    <cellStyle name="_적격 _투찰" xfId="1324" xr:uid="{00000000-0005-0000-0000-00002B050000}"/>
    <cellStyle name="_적격 _투찰(14-1)" xfId="1325" xr:uid="{00000000-0005-0000-0000-00002C050000}"/>
    <cellStyle name="_적격 _투찰(14-1)_01 실행(군장산단) Rev00" xfId="1326" xr:uid="{00000000-0005-0000-0000-00002D050000}"/>
    <cellStyle name="_적격 _투찰(14-1)_01 실행(군장산단) Rev00_01 실행(부산남컨가호안109-원안분) REV04" xfId="1327" xr:uid="{00000000-0005-0000-0000-00002E050000}"/>
    <cellStyle name="_적격 _투찰(8공구)" xfId="1328" xr:uid="{00000000-0005-0000-0000-00002F050000}"/>
    <cellStyle name="_적격 _투찰(8공구)_01 실행(군장산단) Rev00" xfId="1329" xr:uid="{00000000-0005-0000-0000-000030050000}"/>
    <cellStyle name="_적격 _투찰(8공구)_01 실행(군장산단) Rev00_01 실행(부산남컨가호안109-원안분) REV04" xfId="1330" xr:uid="{00000000-0005-0000-0000-000031050000}"/>
    <cellStyle name="_적격 _투찰(고철10-4)" xfId="1331" xr:uid="{00000000-0005-0000-0000-000032050000}"/>
    <cellStyle name="_적격 _투찰(고철10-4)_01 실행(군장산단) Rev00" xfId="1332" xr:uid="{00000000-0005-0000-0000-000033050000}"/>
    <cellStyle name="_적격 _투찰(고철10-4)_01 실행(군장산단) Rev00_01 실행(부산남컨가호안109-원안분) REV04" xfId="1333" xr:uid="{00000000-0005-0000-0000-000034050000}"/>
    <cellStyle name="_적격 _투찰(무안광주3공구)" xfId="1334" xr:uid="{00000000-0005-0000-0000-000035050000}"/>
    <cellStyle name="_적격 _투찰(무안광주3공구)_01 실행(군장산단) Rev00" xfId="1335" xr:uid="{00000000-0005-0000-0000-000036050000}"/>
    <cellStyle name="_적격 _투찰(무안광주3공구)_01 실행(군장산단) Rev00_01 실행(부산남컨가호안109-원안분) REV04" xfId="1336" xr:uid="{00000000-0005-0000-0000-000037050000}"/>
    <cellStyle name="_적격 _투찰(토목)" xfId="1337" xr:uid="{00000000-0005-0000-0000-000038050000}"/>
    <cellStyle name="_적격 _투찰(토목)_01 실행(군장산단) Rev00" xfId="1338" xr:uid="{00000000-0005-0000-0000-000039050000}"/>
    <cellStyle name="_적격 _투찰(토목)_01 실행(군장산단) Rev00_01 실행(부산남컨가호안109-원안분) REV04" xfId="1339" xr:uid="{00000000-0005-0000-0000-00003A050000}"/>
    <cellStyle name="_적격 _투찰_01 실행(군장산단) Rev00" xfId="1340" xr:uid="{00000000-0005-0000-0000-00003B050000}"/>
    <cellStyle name="_적격 _투찰_01 실행(군장산단) Rev00_01 실행(부산남컨가호안109-원안분) REV04" xfId="1341" xr:uid="{00000000-0005-0000-0000-00003C050000}"/>
    <cellStyle name="_적격 _투찰_1" xfId="1342" xr:uid="{00000000-0005-0000-0000-00003D050000}"/>
    <cellStyle name="_적격 _투찰_1_01 실행(군장산단) Rev00" xfId="1343" xr:uid="{00000000-0005-0000-0000-00003E050000}"/>
    <cellStyle name="_적격 _투찰_1_01 실행(군장산단) Rev00_01 실행(부산남컨가호안109-원안분) REV04" xfId="1344" xr:uid="{00000000-0005-0000-0000-00003F050000}"/>
    <cellStyle name="_적격 _투찰_부대견적결과" xfId="1345" xr:uid="{00000000-0005-0000-0000-000040050000}"/>
    <cellStyle name="_적격 _투찰_부대견적결과_01 실행(군장산단) Rev00" xfId="1346" xr:uid="{00000000-0005-0000-0000-000041050000}"/>
    <cellStyle name="_적격 _투찰_부대견적결과_01 실행(군장산단) Rev00_01 실행(부산남컨가호안109-원안분) REV04" xfId="1347" xr:uid="{00000000-0005-0000-0000-000042050000}"/>
    <cellStyle name="_적격 _투찰_부대견적결과1" xfId="1348" xr:uid="{00000000-0005-0000-0000-000043050000}"/>
    <cellStyle name="_적격 _투찰_부대견적결과1_01 실행(군장산단) Rev00" xfId="1349" xr:uid="{00000000-0005-0000-0000-000044050000}"/>
    <cellStyle name="_적격 _투찰_부대견적결과1_01 실행(군장산단) Rev00_01 실행(부산남컨가호안109-원안분) REV04" xfId="1350" xr:uid="{00000000-0005-0000-0000-000045050000}"/>
    <cellStyle name="_적격 _투찰_부대견적의뢰" xfId="1351" xr:uid="{00000000-0005-0000-0000-000046050000}"/>
    <cellStyle name="_적격 _투찰_부대견적의뢰_01 실행(군장산단) Rev00" xfId="1352" xr:uid="{00000000-0005-0000-0000-000047050000}"/>
    <cellStyle name="_적격 _투찰_부대견적의뢰_01 실행(군장산단) Rev00_01 실행(부산남컨가호안109-원안분) REV04" xfId="1353" xr:uid="{00000000-0005-0000-0000-000048050000}"/>
    <cellStyle name="_적격 _투찰_부대선정조정품의" xfId="1354" xr:uid="{00000000-0005-0000-0000-000049050000}"/>
    <cellStyle name="_적격 _투찰_부대선정조정품의_01 실행(군장산단) Rev00" xfId="1355" xr:uid="{00000000-0005-0000-0000-00004A050000}"/>
    <cellStyle name="_적격 _투찰_부대선정조정품의_01 실행(군장산단) Rev00_01 실행(부산남컨가호안109-원안분) REV04" xfId="1356" xr:uid="{00000000-0005-0000-0000-00004B050000}"/>
    <cellStyle name="_적격 _투찰_부대입찰결과" xfId="1357" xr:uid="{00000000-0005-0000-0000-00004C050000}"/>
    <cellStyle name="_적격 _투찰_부대입찰결과_01 실행(군장산단) Rev00" xfId="1358" xr:uid="{00000000-0005-0000-0000-00004D050000}"/>
    <cellStyle name="_적격 _투찰_부대입찰결과_01 실행(군장산단) Rev00_01 실행(부산남컨가호안109-원안분) REV04" xfId="1359" xr:uid="{00000000-0005-0000-0000-00004E050000}"/>
    <cellStyle name="_적격 _투찰_부대입찰송부" xfId="1360" xr:uid="{00000000-0005-0000-0000-00004F050000}"/>
    <cellStyle name="_적격 _투찰_부대입찰송부(1차조정)" xfId="1361" xr:uid="{00000000-0005-0000-0000-000050050000}"/>
    <cellStyle name="_적격 _투찰_부대입찰송부(1차조정)_01 실행(군장산단) Rev00" xfId="1362" xr:uid="{00000000-0005-0000-0000-000051050000}"/>
    <cellStyle name="_적격 _투찰_부대입찰송부(1차조정)_01 실행(군장산단) Rev00_01 실행(부산남컨가호안109-원안분) REV04" xfId="1363" xr:uid="{00000000-0005-0000-0000-000052050000}"/>
    <cellStyle name="_적격 _투찰_부대입찰송부_01 실행(군장산단) Rev00" xfId="1364" xr:uid="{00000000-0005-0000-0000-000053050000}"/>
    <cellStyle name="_적격 _투찰_부대입찰송부_01 실행(군장산단) Rev00_01 실행(부산남컨가호안109-원안분) REV04" xfId="1365" xr:uid="{00000000-0005-0000-0000-000054050000}"/>
    <cellStyle name="_적격 _투찰_부대입찰조정" xfId="1366" xr:uid="{00000000-0005-0000-0000-000055050000}"/>
    <cellStyle name="_적격 _투찰_부대입찰조정_01 실행(군장산단) Rev00" xfId="1367" xr:uid="{00000000-0005-0000-0000-000056050000}"/>
    <cellStyle name="_적격 _투찰_부대입찰조정_01 실행(군장산단) Rev00_01 실행(부산남컨가호안109-원안분) REV04" xfId="1368" xr:uid="{00000000-0005-0000-0000-000057050000}"/>
    <cellStyle name="_적격 _투찰_부대입찰특별조건및내역송부" xfId="1369" xr:uid="{00000000-0005-0000-0000-000058050000}"/>
    <cellStyle name="_적격 _투찰_부대입찰특별조건및내역송부_01 실행(군장산단) Rev00" xfId="1370" xr:uid="{00000000-0005-0000-0000-000059050000}"/>
    <cellStyle name="_적격 _투찰_부대입찰특별조건및내역송부_01 실행(군장산단) Rev00_01 실행(부산남컨가호안109-원안분) REV04" xfId="1371" xr:uid="{00000000-0005-0000-0000-00005A050000}"/>
    <cellStyle name="_적격 _투찰_투찰" xfId="1372" xr:uid="{00000000-0005-0000-0000-00005B050000}"/>
    <cellStyle name="_적격 _투찰_투찰(8공구)" xfId="1373" xr:uid="{00000000-0005-0000-0000-00005C050000}"/>
    <cellStyle name="_적격 _투찰_투찰(8공구)_01 실행(군장산단) Rev00" xfId="1374" xr:uid="{00000000-0005-0000-0000-00005D050000}"/>
    <cellStyle name="_적격 _투찰_투찰(8공구)_01 실행(군장산단) Rev00_01 실행(부산남컨가호안109-원안분) REV04" xfId="1375" xr:uid="{00000000-0005-0000-0000-00005E050000}"/>
    <cellStyle name="_적격 _투찰_투찰(토목)" xfId="1376" xr:uid="{00000000-0005-0000-0000-00005F050000}"/>
    <cellStyle name="_적격 _투찰_투찰(토목)_01 실행(군장산단) Rev00" xfId="1377" xr:uid="{00000000-0005-0000-0000-000060050000}"/>
    <cellStyle name="_적격 _투찰_투찰(토목)_01 실행(군장산단) Rev00_01 실행(부산남컨가호안109-원안분) REV04" xfId="1378" xr:uid="{00000000-0005-0000-0000-000061050000}"/>
    <cellStyle name="_적격 _투찰_투찰_01 실행(군장산단) Rev00" xfId="1379" xr:uid="{00000000-0005-0000-0000-000062050000}"/>
    <cellStyle name="_적격 _투찰_투찰_01 실행(군장산단) Rev00_01 실행(부산남컨가호안109-원안분) REV04" xfId="1380" xr:uid="{00000000-0005-0000-0000-000063050000}"/>
    <cellStyle name="_적격 _투찰_투찰서" xfId="1381" xr:uid="{00000000-0005-0000-0000-000064050000}"/>
    <cellStyle name="_적격 _투찰_투찰서_01 실행(군장산단) Rev00" xfId="1382" xr:uid="{00000000-0005-0000-0000-000065050000}"/>
    <cellStyle name="_적격 _투찰_투찰서_01 실행(군장산단) Rev00_01 실행(부산남컨가호안109-원안분) REV04" xfId="1383" xr:uid="{00000000-0005-0000-0000-000066050000}"/>
    <cellStyle name="_적격 _투찰서" xfId="1384" xr:uid="{00000000-0005-0000-0000-000067050000}"/>
    <cellStyle name="_적격 _투찰서_01 실행(군장산단) Rev00" xfId="1385" xr:uid="{00000000-0005-0000-0000-000068050000}"/>
    <cellStyle name="_적격 _투찰서_01 실행(군장산단) Rev00_01 실행(부산남컨가호안109-원안분) REV04" xfId="1386" xr:uid="{00000000-0005-0000-0000-000069050000}"/>
    <cellStyle name="_적격(화산) " xfId="1387" xr:uid="{00000000-0005-0000-0000-00006A050000}"/>
    <cellStyle name="_적격(화산) _01 실행(군장산단) Rev00" xfId="1388" xr:uid="{00000000-0005-0000-0000-00006B050000}"/>
    <cellStyle name="_적격(화산) _01 실행(군장산단) Rev00_01 실행(부산남컨가호안109-원안분) REV04" xfId="1389" xr:uid="{00000000-0005-0000-0000-00006C050000}"/>
    <cellStyle name="_적격(화산) _부대견적결과" xfId="1390" xr:uid="{00000000-0005-0000-0000-00006D050000}"/>
    <cellStyle name="_적격(화산) _부대견적결과_01 실행(군장산단) Rev00" xfId="1391" xr:uid="{00000000-0005-0000-0000-00006E050000}"/>
    <cellStyle name="_적격(화산) _부대견적결과_01 실행(군장산단) Rev00_01 실행(부산남컨가호안109-원안분) REV04" xfId="1392" xr:uid="{00000000-0005-0000-0000-00006F050000}"/>
    <cellStyle name="_적격(화산) _부대견적결과1" xfId="1393" xr:uid="{00000000-0005-0000-0000-000070050000}"/>
    <cellStyle name="_적격(화산) _부대견적결과1_01 실행(군장산단) Rev00" xfId="1394" xr:uid="{00000000-0005-0000-0000-000071050000}"/>
    <cellStyle name="_적격(화산) _부대견적결과1_01 실행(군장산단) Rev00_01 실행(부산남컨가호안109-원안분) REV04" xfId="1395" xr:uid="{00000000-0005-0000-0000-000072050000}"/>
    <cellStyle name="_적격(화산) _부대견적의뢰" xfId="1396" xr:uid="{00000000-0005-0000-0000-000073050000}"/>
    <cellStyle name="_적격(화산) _부대견적의뢰_01 실행(군장산단) Rev00" xfId="1397" xr:uid="{00000000-0005-0000-0000-000074050000}"/>
    <cellStyle name="_적격(화산) _부대견적의뢰_01 실행(군장산단) Rev00_01 실행(부산남컨가호안109-원안분) REV04" xfId="1398" xr:uid="{00000000-0005-0000-0000-000075050000}"/>
    <cellStyle name="_적격(화산) _부대선정조정품의" xfId="1399" xr:uid="{00000000-0005-0000-0000-000076050000}"/>
    <cellStyle name="_적격(화산) _부대선정조정품의_01 실행(군장산단) Rev00" xfId="1400" xr:uid="{00000000-0005-0000-0000-000077050000}"/>
    <cellStyle name="_적격(화산) _부대선정조정품의_01 실행(군장산단) Rev00_01 실행(부산남컨가호안109-원안분) REV04" xfId="1401" xr:uid="{00000000-0005-0000-0000-000078050000}"/>
    <cellStyle name="_적격(화산) _부대입찰결과" xfId="1402" xr:uid="{00000000-0005-0000-0000-000079050000}"/>
    <cellStyle name="_적격(화산) _부대입찰결과_01 실행(군장산단) Rev00" xfId="1403" xr:uid="{00000000-0005-0000-0000-00007A050000}"/>
    <cellStyle name="_적격(화산) _부대입찰결과_01 실행(군장산단) Rev00_01 실행(부산남컨가호안109-원안분) REV04" xfId="1404" xr:uid="{00000000-0005-0000-0000-00007B050000}"/>
    <cellStyle name="_적격(화산) _부대입찰송부" xfId="1405" xr:uid="{00000000-0005-0000-0000-00007C050000}"/>
    <cellStyle name="_적격(화산) _부대입찰송부(1차조정)" xfId="1406" xr:uid="{00000000-0005-0000-0000-00007D050000}"/>
    <cellStyle name="_적격(화산) _부대입찰송부(1차조정)_01 실행(군장산단) Rev00" xfId="1407" xr:uid="{00000000-0005-0000-0000-00007E050000}"/>
    <cellStyle name="_적격(화산) _부대입찰송부(1차조정)_01 실행(군장산단) Rev00_01 실행(부산남컨가호안109-원안분) REV04" xfId="1408" xr:uid="{00000000-0005-0000-0000-00007F050000}"/>
    <cellStyle name="_적격(화산) _부대입찰송부(무안광주)" xfId="1409" xr:uid="{00000000-0005-0000-0000-000080050000}"/>
    <cellStyle name="_적격(화산) _부대입찰송부(무안광주)_01 실행(군장산단) Rev00" xfId="1410" xr:uid="{00000000-0005-0000-0000-000081050000}"/>
    <cellStyle name="_적격(화산) _부대입찰송부(무안광주)_01 실행(군장산단) Rev00_01 실행(부산남컨가호안109-원안분) REV04" xfId="1411" xr:uid="{00000000-0005-0000-0000-000082050000}"/>
    <cellStyle name="_적격(화산) _부대입찰송부_01 실행(군장산단) Rev00" xfId="1412" xr:uid="{00000000-0005-0000-0000-000083050000}"/>
    <cellStyle name="_적격(화산) _부대입찰송부_01 실행(군장산단) Rev00_01 실행(부산남컨가호안109-원안분) REV04" xfId="1413" xr:uid="{00000000-0005-0000-0000-000084050000}"/>
    <cellStyle name="_적격(화산) _부대입찰조정" xfId="1414" xr:uid="{00000000-0005-0000-0000-000085050000}"/>
    <cellStyle name="_적격(화산) _부대입찰조정(광릉숲)" xfId="1415" xr:uid="{00000000-0005-0000-0000-000086050000}"/>
    <cellStyle name="_적격(화산) _부대입찰조정(광릉숲)_01 실행(군장산단) Rev00" xfId="1416" xr:uid="{00000000-0005-0000-0000-000087050000}"/>
    <cellStyle name="_적격(화산) _부대입찰조정(광릉숲)_01 실행(군장산단) Rev00_01 실행(부산남컨가호안109-원안분) REV04" xfId="1417" xr:uid="{00000000-0005-0000-0000-000088050000}"/>
    <cellStyle name="_적격(화산) _부대입찰조정_01 실행(군장산단) Rev00" xfId="1418" xr:uid="{00000000-0005-0000-0000-000089050000}"/>
    <cellStyle name="_적격(화산) _부대입찰조정_01 실행(군장산단) Rev00_01 실행(부산남컨가호안109-원안분) REV04" xfId="1419" xr:uid="{00000000-0005-0000-0000-00008A050000}"/>
    <cellStyle name="_적격(화산) _부대입찰특별조건및내역송부" xfId="1420" xr:uid="{00000000-0005-0000-0000-00008B050000}"/>
    <cellStyle name="_적격(화산) _부대입찰특별조건및내역송부(최저가)" xfId="1421" xr:uid="{00000000-0005-0000-0000-00008C050000}"/>
    <cellStyle name="_적격(화산) _부대입찰특별조건및내역송부(최저가)_01 실행(군장산단) Rev00" xfId="1422" xr:uid="{00000000-0005-0000-0000-00008D050000}"/>
    <cellStyle name="_적격(화산) _부대입찰특별조건및내역송부(최저가)_01 실행(군장산단) Rev00_01 실행(부산남컨가호안109-원안분) REV04" xfId="1423" xr:uid="{00000000-0005-0000-0000-00008E050000}"/>
    <cellStyle name="_적격(화산) _부대입찰특별조건및내역송부_01 실행(군장산단) Rev00" xfId="1424" xr:uid="{00000000-0005-0000-0000-00008F050000}"/>
    <cellStyle name="_적격(화산) _부대입찰특별조건및내역송부_01 실행(군장산단) Rev00_01 실행(부산남컨가호안109-원안분) REV04" xfId="1425" xr:uid="{00000000-0005-0000-0000-000090050000}"/>
    <cellStyle name="_적격(화산) _투찰" xfId="1426" xr:uid="{00000000-0005-0000-0000-000091050000}"/>
    <cellStyle name="_적격(화산) _투찰(14-1)" xfId="1427" xr:uid="{00000000-0005-0000-0000-000092050000}"/>
    <cellStyle name="_적격(화산) _투찰(14-1)_01 실행(군장산단) Rev00" xfId="1428" xr:uid="{00000000-0005-0000-0000-000093050000}"/>
    <cellStyle name="_적격(화산) _투찰(14-1)_01 실행(군장산단) Rev00_01 실행(부산남컨가호안109-원안분) REV04" xfId="1429" xr:uid="{00000000-0005-0000-0000-000094050000}"/>
    <cellStyle name="_적격(화산) _투찰(8공구)" xfId="1430" xr:uid="{00000000-0005-0000-0000-000095050000}"/>
    <cellStyle name="_적격(화산) _투찰(8공구)_01 실행(군장산단) Rev00" xfId="1431" xr:uid="{00000000-0005-0000-0000-000096050000}"/>
    <cellStyle name="_적격(화산) _투찰(8공구)_01 실행(군장산단) Rev00_01 실행(부산남컨가호안109-원안분) REV04" xfId="1432" xr:uid="{00000000-0005-0000-0000-000097050000}"/>
    <cellStyle name="_적격(화산) _투찰(고철10-4)" xfId="1433" xr:uid="{00000000-0005-0000-0000-000098050000}"/>
    <cellStyle name="_적격(화산) _투찰(고철10-4)_01 실행(군장산단) Rev00" xfId="1434" xr:uid="{00000000-0005-0000-0000-000099050000}"/>
    <cellStyle name="_적격(화산) _투찰(고철10-4)_01 실행(군장산단) Rev00_01 실행(부산남컨가호안109-원안분) REV04" xfId="1435" xr:uid="{00000000-0005-0000-0000-00009A050000}"/>
    <cellStyle name="_적격(화산) _투찰(무안광주3공구)" xfId="1436" xr:uid="{00000000-0005-0000-0000-00009B050000}"/>
    <cellStyle name="_적격(화산) _투찰(무안광주3공구)_01 실행(군장산단) Rev00" xfId="1437" xr:uid="{00000000-0005-0000-0000-00009C050000}"/>
    <cellStyle name="_적격(화산) _투찰(무안광주3공구)_01 실행(군장산단) Rev00_01 실행(부산남컨가호안109-원안분) REV04" xfId="1438" xr:uid="{00000000-0005-0000-0000-00009D050000}"/>
    <cellStyle name="_적격(화산) _투찰(토목)" xfId="1439" xr:uid="{00000000-0005-0000-0000-00009E050000}"/>
    <cellStyle name="_적격(화산) _투찰(토목)_01 실행(군장산단) Rev00" xfId="1440" xr:uid="{00000000-0005-0000-0000-00009F050000}"/>
    <cellStyle name="_적격(화산) _투찰(토목)_01 실행(군장산단) Rev00_01 실행(부산남컨가호안109-원안분) REV04" xfId="1441" xr:uid="{00000000-0005-0000-0000-0000A0050000}"/>
    <cellStyle name="_적격(화산) _투찰_01 실행(군장산단) Rev00" xfId="1442" xr:uid="{00000000-0005-0000-0000-0000A1050000}"/>
    <cellStyle name="_적격(화산) _투찰_01 실행(군장산단) Rev00_01 실행(부산남컨가호안109-원안분) REV04" xfId="1443" xr:uid="{00000000-0005-0000-0000-0000A2050000}"/>
    <cellStyle name="_적격(화산) _투찰_1" xfId="1444" xr:uid="{00000000-0005-0000-0000-0000A3050000}"/>
    <cellStyle name="_적격(화산) _투찰_1_01 실행(군장산단) Rev00" xfId="1445" xr:uid="{00000000-0005-0000-0000-0000A4050000}"/>
    <cellStyle name="_적격(화산) _투찰_1_01 실행(군장산단) Rev00_01 실행(부산남컨가호안109-원안분) REV04" xfId="1446" xr:uid="{00000000-0005-0000-0000-0000A5050000}"/>
    <cellStyle name="_적격(화산) _투찰_부대견적결과" xfId="1447" xr:uid="{00000000-0005-0000-0000-0000A6050000}"/>
    <cellStyle name="_적격(화산) _투찰_부대견적결과_01 실행(군장산단) Rev00" xfId="1448" xr:uid="{00000000-0005-0000-0000-0000A7050000}"/>
    <cellStyle name="_적격(화산) _투찰_부대견적결과_01 실행(군장산단) Rev00_01 실행(부산남컨가호안109-원안분) REV04" xfId="1449" xr:uid="{00000000-0005-0000-0000-0000A8050000}"/>
    <cellStyle name="_적격(화산) _투찰_부대견적결과1" xfId="1450" xr:uid="{00000000-0005-0000-0000-0000A9050000}"/>
    <cellStyle name="_적격(화산) _투찰_부대견적결과1_01 실행(군장산단) Rev00" xfId="1451" xr:uid="{00000000-0005-0000-0000-0000AA050000}"/>
    <cellStyle name="_적격(화산) _투찰_부대견적결과1_01 실행(군장산단) Rev00_01 실행(부산남컨가호안109-원안분) REV04" xfId="1452" xr:uid="{00000000-0005-0000-0000-0000AB050000}"/>
    <cellStyle name="_적격(화산) _투찰_부대견적의뢰" xfId="1453" xr:uid="{00000000-0005-0000-0000-0000AC050000}"/>
    <cellStyle name="_적격(화산) _투찰_부대견적의뢰_01 실행(군장산단) Rev00" xfId="1454" xr:uid="{00000000-0005-0000-0000-0000AD050000}"/>
    <cellStyle name="_적격(화산) _투찰_부대견적의뢰_01 실행(군장산단) Rev00_01 실행(부산남컨가호안109-원안분) REV04" xfId="1455" xr:uid="{00000000-0005-0000-0000-0000AE050000}"/>
    <cellStyle name="_적격(화산) _투찰_부대선정조정품의" xfId="1456" xr:uid="{00000000-0005-0000-0000-0000AF050000}"/>
    <cellStyle name="_적격(화산) _투찰_부대선정조정품의_01 실행(군장산단) Rev00" xfId="1457" xr:uid="{00000000-0005-0000-0000-0000B0050000}"/>
    <cellStyle name="_적격(화산) _투찰_부대선정조정품의_01 실행(군장산단) Rev00_01 실행(부산남컨가호안109-원안분) REV04" xfId="1458" xr:uid="{00000000-0005-0000-0000-0000B1050000}"/>
    <cellStyle name="_적격(화산) _투찰_부대입찰결과" xfId="1459" xr:uid="{00000000-0005-0000-0000-0000B2050000}"/>
    <cellStyle name="_적격(화산) _투찰_부대입찰결과_01 실행(군장산단) Rev00" xfId="1460" xr:uid="{00000000-0005-0000-0000-0000B3050000}"/>
    <cellStyle name="_적격(화산) _투찰_부대입찰결과_01 실행(군장산단) Rev00_01 실행(부산남컨가호안109-원안분) REV04" xfId="1461" xr:uid="{00000000-0005-0000-0000-0000B4050000}"/>
    <cellStyle name="_적격(화산) _투찰_부대입찰송부" xfId="1462" xr:uid="{00000000-0005-0000-0000-0000B5050000}"/>
    <cellStyle name="_적격(화산) _투찰_부대입찰송부(1차조정)" xfId="1463" xr:uid="{00000000-0005-0000-0000-0000B6050000}"/>
    <cellStyle name="_적격(화산) _투찰_부대입찰송부(1차조정)_01 실행(군장산단) Rev00" xfId="1464" xr:uid="{00000000-0005-0000-0000-0000B7050000}"/>
    <cellStyle name="_적격(화산) _투찰_부대입찰송부(1차조정)_01 실행(군장산단) Rev00_01 실행(부산남컨가호안109-원안분) REV04" xfId="1465" xr:uid="{00000000-0005-0000-0000-0000B8050000}"/>
    <cellStyle name="_적격(화산) _투찰_부대입찰송부_01 실행(군장산단) Rev00" xfId="1466" xr:uid="{00000000-0005-0000-0000-0000B9050000}"/>
    <cellStyle name="_적격(화산) _투찰_부대입찰송부_01 실행(군장산단) Rev00_01 실행(부산남컨가호안109-원안분) REV04" xfId="1467" xr:uid="{00000000-0005-0000-0000-0000BA050000}"/>
    <cellStyle name="_적격(화산) _투찰_부대입찰조정" xfId="1468" xr:uid="{00000000-0005-0000-0000-0000BB050000}"/>
    <cellStyle name="_적격(화산) _투찰_부대입찰조정_01 실행(군장산단) Rev00" xfId="1469" xr:uid="{00000000-0005-0000-0000-0000BC050000}"/>
    <cellStyle name="_적격(화산) _투찰_부대입찰조정_01 실행(군장산단) Rev00_01 실행(부산남컨가호안109-원안분) REV04" xfId="1470" xr:uid="{00000000-0005-0000-0000-0000BD050000}"/>
    <cellStyle name="_적격(화산) _투찰_부대입찰특별조건및내역송부" xfId="1471" xr:uid="{00000000-0005-0000-0000-0000BE050000}"/>
    <cellStyle name="_적격(화산) _투찰_부대입찰특별조건및내역송부_01 실행(군장산단) Rev00" xfId="1472" xr:uid="{00000000-0005-0000-0000-0000BF050000}"/>
    <cellStyle name="_적격(화산) _투찰_부대입찰특별조건및내역송부_01 실행(군장산단) Rev00_01 실행(부산남컨가호안109-원안분) REV04" xfId="1473" xr:uid="{00000000-0005-0000-0000-0000C0050000}"/>
    <cellStyle name="_적격(화산) _투찰_투찰" xfId="1474" xr:uid="{00000000-0005-0000-0000-0000C1050000}"/>
    <cellStyle name="_적격(화산) _투찰_투찰(8공구)" xfId="1475" xr:uid="{00000000-0005-0000-0000-0000C2050000}"/>
    <cellStyle name="_적격(화산) _투찰_투찰(8공구)_01 실행(군장산단) Rev00" xfId="1476" xr:uid="{00000000-0005-0000-0000-0000C3050000}"/>
    <cellStyle name="_적격(화산) _투찰_투찰(8공구)_01 실행(군장산단) Rev00_01 실행(부산남컨가호안109-원안분) REV04" xfId="1477" xr:uid="{00000000-0005-0000-0000-0000C4050000}"/>
    <cellStyle name="_적격(화산) _투찰_투찰(토목)" xfId="1478" xr:uid="{00000000-0005-0000-0000-0000C5050000}"/>
    <cellStyle name="_적격(화산) _투찰_투찰(토목)_01 실행(군장산단) Rev00" xfId="1479" xr:uid="{00000000-0005-0000-0000-0000C6050000}"/>
    <cellStyle name="_적격(화산) _투찰_투찰(토목)_01 실행(군장산단) Rev00_01 실행(부산남컨가호안109-원안분) REV04" xfId="1480" xr:uid="{00000000-0005-0000-0000-0000C7050000}"/>
    <cellStyle name="_적격(화산) _투찰_투찰_01 실행(군장산단) Rev00" xfId="1481" xr:uid="{00000000-0005-0000-0000-0000C8050000}"/>
    <cellStyle name="_적격(화산) _투찰_투찰_01 실행(군장산단) Rev00_01 실행(부산남컨가호안109-원안분) REV04" xfId="1482" xr:uid="{00000000-0005-0000-0000-0000C9050000}"/>
    <cellStyle name="_적격(화산) _투찰_투찰서" xfId="1483" xr:uid="{00000000-0005-0000-0000-0000CA050000}"/>
    <cellStyle name="_적격(화산) _투찰_투찰서_01 실행(군장산단) Rev00" xfId="1484" xr:uid="{00000000-0005-0000-0000-0000CB050000}"/>
    <cellStyle name="_적격(화산) _투찰_투찰서_01 실행(군장산단) Rev00_01 실행(부산남컨가호안109-원안분) REV04" xfId="1485" xr:uid="{00000000-0005-0000-0000-0000CC050000}"/>
    <cellStyle name="_적격(화산) _투찰서" xfId="1486" xr:uid="{00000000-0005-0000-0000-0000CD050000}"/>
    <cellStyle name="_적격(화산) _투찰서_01 실행(군장산단) Rev00" xfId="1487" xr:uid="{00000000-0005-0000-0000-0000CE050000}"/>
    <cellStyle name="_적격(화산) _투찰서_01 실행(군장산단) Rev00_01 실행(부산남컨가호안109-원안분) REV04" xfId="1488" xr:uid="{00000000-0005-0000-0000-0000CF050000}"/>
    <cellStyle name="_적격예상투찰" xfId="1489" xr:uid="{00000000-0005-0000-0000-0000D0050000}"/>
    <cellStyle name="_적격예상투찰_01 실행(군장산단) Rev00" xfId="1490" xr:uid="{00000000-0005-0000-0000-0000D1050000}"/>
    <cellStyle name="_적격예상투찰_01 실행(군장산단) Rev00_01 실행(부산남컨가호안109-원안분) REV04" xfId="1491" xr:uid="{00000000-0005-0000-0000-0000D2050000}"/>
    <cellStyle name="_적격예상투찰_적격" xfId="1492" xr:uid="{00000000-0005-0000-0000-0000D3050000}"/>
    <cellStyle name="_적격예상투찰_적격_01 실행(군장산단) Rev00" xfId="1493" xr:uid="{00000000-0005-0000-0000-0000D4050000}"/>
    <cellStyle name="_적격예상투찰_적격_01 실행(군장산단) Rev00_01 실행(부산남컨가호안109-원안분) REV04" xfId="1494" xr:uid="{00000000-0005-0000-0000-0000D5050000}"/>
    <cellStyle name="_적격예상투찰_적격심사평가" xfId="1495" xr:uid="{00000000-0005-0000-0000-0000D6050000}"/>
    <cellStyle name="_적격예상투찰_적격심사평가_01 실행(군장산단) Rev00" xfId="1496" xr:uid="{00000000-0005-0000-0000-0000D7050000}"/>
    <cellStyle name="_적격예상투찰_적격심사평가_01 실행(군장산단) Rev00_01 실행(부산남컨가호안109-원안분) REV04" xfId="1497" xr:uid="{00000000-0005-0000-0000-0000D8050000}"/>
    <cellStyle name="_전기" xfId="1498" xr:uid="{00000000-0005-0000-0000-0000D9050000}"/>
    <cellStyle name="_전남상수도(투찰)⑤-2.42%" xfId="1499" xr:uid="{00000000-0005-0000-0000-0000DA050000}"/>
    <cellStyle name="_전의(2공구)내역서" xfId="1500" xr:uid="{00000000-0005-0000-0000-0000DB050000}"/>
    <cellStyle name="_지질조사비(본댐좌우안)-2" xfId="1501" xr:uid="{00000000-0005-0000-0000-0000DC050000}"/>
    <cellStyle name="_집행갑지 " xfId="1502" xr:uid="{00000000-0005-0000-0000-0000DD050000}"/>
    <cellStyle name="_집행갑지 _01 실행(군장산단) Rev00" xfId="1503" xr:uid="{00000000-0005-0000-0000-0000DE050000}"/>
    <cellStyle name="_집행갑지 _01 실행(군장산단) Rev00_01 실행(부산남컨가호안109-원안분) REV04" xfId="1504" xr:uid="{00000000-0005-0000-0000-0000DF050000}"/>
    <cellStyle name="_집행갑지 _부대견적결과" xfId="1505" xr:uid="{00000000-0005-0000-0000-0000E0050000}"/>
    <cellStyle name="_집행갑지 _부대견적결과_01 실행(군장산단) Rev00" xfId="1506" xr:uid="{00000000-0005-0000-0000-0000E1050000}"/>
    <cellStyle name="_집행갑지 _부대견적결과_01 실행(군장산단) Rev00_01 실행(부산남컨가호안109-원안분) REV04" xfId="1507" xr:uid="{00000000-0005-0000-0000-0000E2050000}"/>
    <cellStyle name="_집행갑지 _부대견적결과1" xfId="1508" xr:uid="{00000000-0005-0000-0000-0000E3050000}"/>
    <cellStyle name="_집행갑지 _부대견적결과1_01 실행(군장산단) Rev00" xfId="1509" xr:uid="{00000000-0005-0000-0000-0000E4050000}"/>
    <cellStyle name="_집행갑지 _부대견적결과1_01 실행(군장산단) Rev00_01 실행(부산남컨가호안109-원안분) REV04" xfId="1510" xr:uid="{00000000-0005-0000-0000-0000E5050000}"/>
    <cellStyle name="_집행갑지 _부대견적의뢰" xfId="1511" xr:uid="{00000000-0005-0000-0000-0000E6050000}"/>
    <cellStyle name="_집행갑지 _부대견적의뢰_01 실행(군장산단) Rev00" xfId="1512" xr:uid="{00000000-0005-0000-0000-0000E7050000}"/>
    <cellStyle name="_집행갑지 _부대견적의뢰_01 실행(군장산단) Rev00_01 실행(부산남컨가호안109-원안분) REV04" xfId="1513" xr:uid="{00000000-0005-0000-0000-0000E8050000}"/>
    <cellStyle name="_집행갑지 _부대선정조정품의" xfId="1514" xr:uid="{00000000-0005-0000-0000-0000E9050000}"/>
    <cellStyle name="_집행갑지 _부대선정조정품의_01 실행(군장산단) Rev00" xfId="1515" xr:uid="{00000000-0005-0000-0000-0000EA050000}"/>
    <cellStyle name="_집행갑지 _부대선정조정품의_01 실행(군장산단) Rev00_01 실행(부산남컨가호안109-원안분) REV04" xfId="1516" xr:uid="{00000000-0005-0000-0000-0000EB050000}"/>
    <cellStyle name="_집행갑지 _부대입찰결과" xfId="1517" xr:uid="{00000000-0005-0000-0000-0000EC050000}"/>
    <cellStyle name="_집행갑지 _부대입찰결과_01 실행(군장산단) Rev00" xfId="1518" xr:uid="{00000000-0005-0000-0000-0000ED050000}"/>
    <cellStyle name="_집행갑지 _부대입찰결과_01 실행(군장산단) Rev00_01 실행(부산남컨가호안109-원안분) REV04" xfId="1519" xr:uid="{00000000-0005-0000-0000-0000EE050000}"/>
    <cellStyle name="_집행갑지 _부대입찰송부" xfId="1520" xr:uid="{00000000-0005-0000-0000-0000EF050000}"/>
    <cellStyle name="_집행갑지 _부대입찰송부(1차조정)" xfId="1521" xr:uid="{00000000-0005-0000-0000-0000F0050000}"/>
    <cellStyle name="_집행갑지 _부대입찰송부(1차조정)_01 실행(군장산단) Rev00" xfId="1522" xr:uid="{00000000-0005-0000-0000-0000F1050000}"/>
    <cellStyle name="_집행갑지 _부대입찰송부(1차조정)_01 실행(군장산단) Rev00_01 실행(부산남컨가호안109-원안분) REV04" xfId="1523" xr:uid="{00000000-0005-0000-0000-0000F2050000}"/>
    <cellStyle name="_집행갑지 _부대입찰송부(무안광주)" xfId="1524" xr:uid="{00000000-0005-0000-0000-0000F3050000}"/>
    <cellStyle name="_집행갑지 _부대입찰송부(무안광주)_01 실행(군장산단) Rev00" xfId="1525" xr:uid="{00000000-0005-0000-0000-0000F4050000}"/>
    <cellStyle name="_집행갑지 _부대입찰송부(무안광주)_01 실행(군장산단) Rev00_01 실행(부산남컨가호안109-원안분) REV04" xfId="1526" xr:uid="{00000000-0005-0000-0000-0000F5050000}"/>
    <cellStyle name="_집행갑지 _부대입찰송부_01 실행(군장산단) Rev00" xfId="1527" xr:uid="{00000000-0005-0000-0000-0000F6050000}"/>
    <cellStyle name="_집행갑지 _부대입찰송부_01 실행(군장산단) Rev00_01 실행(부산남컨가호안109-원안분) REV04" xfId="1528" xr:uid="{00000000-0005-0000-0000-0000F7050000}"/>
    <cellStyle name="_집행갑지 _부대입찰조정" xfId="1529" xr:uid="{00000000-0005-0000-0000-0000F8050000}"/>
    <cellStyle name="_집행갑지 _부대입찰조정(광릉숲)" xfId="1530" xr:uid="{00000000-0005-0000-0000-0000F9050000}"/>
    <cellStyle name="_집행갑지 _부대입찰조정(광릉숲)_01 실행(군장산단) Rev00" xfId="1531" xr:uid="{00000000-0005-0000-0000-0000FA050000}"/>
    <cellStyle name="_집행갑지 _부대입찰조정(광릉숲)_01 실행(군장산단) Rev00_01 실행(부산남컨가호안109-원안분) REV04" xfId="1532" xr:uid="{00000000-0005-0000-0000-0000FB050000}"/>
    <cellStyle name="_집행갑지 _부대입찰조정_01 실행(군장산단) Rev00" xfId="1533" xr:uid="{00000000-0005-0000-0000-0000FC050000}"/>
    <cellStyle name="_집행갑지 _부대입찰조정_01 실행(군장산단) Rev00_01 실행(부산남컨가호안109-원안분) REV04" xfId="1534" xr:uid="{00000000-0005-0000-0000-0000FD050000}"/>
    <cellStyle name="_집행갑지 _부대입찰특별조건및내역송부" xfId="1535" xr:uid="{00000000-0005-0000-0000-0000FE050000}"/>
    <cellStyle name="_집행갑지 _부대입찰특별조건및내역송부(최저가)" xfId="1536" xr:uid="{00000000-0005-0000-0000-0000FF050000}"/>
    <cellStyle name="_집행갑지 _부대입찰특별조건및내역송부(최저가)_01 실행(군장산단) Rev00" xfId="1537" xr:uid="{00000000-0005-0000-0000-000000060000}"/>
    <cellStyle name="_집행갑지 _부대입찰특별조건및내역송부(최저가)_01 실행(군장산단) Rev00_01 실행(부산남컨가호안109-원안분) REV04" xfId="1538" xr:uid="{00000000-0005-0000-0000-000001060000}"/>
    <cellStyle name="_집행갑지 _부대입찰특별조건및내역송부_01 실행(군장산단) Rev00" xfId="1539" xr:uid="{00000000-0005-0000-0000-000002060000}"/>
    <cellStyle name="_집행갑지 _부대입찰특별조건및내역송부_01 실행(군장산단) Rev00_01 실행(부산남컨가호안109-원안분) REV04" xfId="1540" xr:uid="{00000000-0005-0000-0000-000003060000}"/>
    <cellStyle name="_집행갑지 _투찰" xfId="1541" xr:uid="{00000000-0005-0000-0000-000004060000}"/>
    <cellStyle name="_집행갑지 _투찰(14-1)" xfId="1542" xr:uid="{00000000-0005-0000-0000-000005060000}"/>
    <cellStyle name="_집행갑지 _투찰(14-1)_01 실행(군장산단) Rev00" xfId="1543" xr:uid="{00000000-0005-0000-0000-000006060000}"/>
    <cellStyle name="_집행갑지 _투찰(14-1)_01 실행(군장산단) Rev00_01 실행(부산남컨가호안109-원안분) REV04" xfId="1544" xr:uid="{00000000-0005-0000-0000-000007060000}"/>
    <cellStyle name="_집행갑지 _투찰(8공구)" xfId="1545" xr:uid="{00000000-0005-0000-0000-000008060000}"/>
    <cellStyle name="_집행갑지 _투찰(8공구)_01 실행(군장산단) Rev00" xfId="1546" xr:uid="{00000000-0005-0000-0000-000009060000}"/>
    <cellStyle name="_집행갑지 _투찰(8공구)_01 실행(군장산단) Rev00_01 실행(부산남컨가호안109-원안분) REV04" xfId="1547" xr:uid="{00000000-0005-0000-0000-00000A060000}"/>
    <cellStyle name="_집행갑지 _투찰(고철10-4)" xfId="1548" xr:uid="{00000000-0005-0000-0000-00000B060000}"/>
    <cellStyle name="_집행갑지 _투찰(고철10-4)_01 실행(군장산단) Rev00" xfId="1549" xr:uid="{00000000-0005-0000-0000-00000C060000}"/>
    <cellStyle name="_집행갑지 _투찰(고철10-4)_01 실행(군장산단) Rev00_01 실행(부산남컨가호안109-원안분) REV04" xfId="1550" xr:uid="{00000000-0005-0000-0000-00000D060000}"/>
    <cellStyle name="_집행갑지 _투찰(무안광주3공구)" xfId="1551" xr:uid="{00000000-0005-0000-0000-00000E060000}"/>
    <cellStyle name="_집행갑지 _투찰(무안광주3공구)_01 실행(군장산단) Rev00" xfId="1552" xr:uid="{00000000-0005-0000-0000-00000F060000}"/>
    <cellStyle name="_집행갑지 _투찰(무안광주3공구)_01 실행(군장산단) Rev00_01 실행(부산남컨가호안109-원안분) REV04" xfId="1553" xr:uid="{00000000-0005-0000-0000-000010060000}"/>
    <cellStyle name="_집행갑지 _투찰(토목)" xfId="1554" xr:uid="{00000000-0005-0000-0000-000011060000}"/>
    <cellStyle name="_집행갑지 _투찰(토목)_01 실행(군장산단) Rev00" xfId="1555" xr:uid="{00000000-0005-0000-0000-000012060000}"/>
    <cellStyle name="_집행갑지 _투찰(토목)_01 실행(군장산단) Rev00_01 실행(부산남컨가호안109-원안분) REV04" xfId="1556" xr:uid="{00000000-0005-0000-0000-000013060000}"/>
    <cellStyle name="_집행갑지 _투찰_01 실행(군장산단) Rev00" xfId="1557" xr:uid="{00000000-0005-0000-0000-000014060000}"/>
    <cellStyle name="_집행갑지 _투찰_01 실행(군장산단) Rev00_01 실행(부산남컨가호안109-원안분) REV04" xfId="1558" xr:uid="{00000000-0005-0000-0000-000015060000}"/>
    <cellStyle name="_집행갑지 _투찰_1" xfId="1559" xr:uid="{00000000-0005-0000-0000-000016060000}"/>
    <cellStyle name="_집행갑지 _투찰_1_01 실행(군장산단) Rev00" xfId="1560" xr:uid="{00000000-0005-0000-0000-000017060000}"/>
    <cellStyle name="_집행갑지 _투찰_1_01 실행(군장산단) Rev00_01 실행(부산남컨가호안109-원안분) REV04" xfId="1561" xr:uid="{00000000-0005-0000-0000-000018060000}"/>
    <cellStyle name="_집행갑지 _투찰_부대견적결과" xfId="1562" xr:uid="{00000000-0005-0000-0000-000019060000}"/>
    <cellStyle name="_집행갑지 _투찰_부대견적결과_01 실행(군장산단) Rev00" xfId="1563" xr:uid="{00000000-0005-0000-0000-00001A060000}"/>
    <cellStyle name="_집행갑지 _투찰_부대견적결과_01 실행(군장산단) Rev00_01 실행(부산남컨가호안109-원안분) REV04" xfId="1564" xr:uid="{00000000-0005-0000-0000-00001B060000}"/>
    <cellStyle name="_집행갑지 _투찰_부대견적결과1" xfId="1565" xr:uid="{00000000-0005-0000-0000-00001C060000}"/>
    <cellStyle name="_집행갑지 _투찰_부대견적결과1_01 실행(군장산단) Rev00" xfId="1566" xr:uid="{00000000-0005-0000-0000-00001D060000}"/>
    <cellStyle name="_집행갑지 _투찰_부대견적결과1_01 실행(군장산단) Rev00_01 실행(부산남컨가호안109-원안분) REV04" xfId="1567" xr:uid="{00000000-0005-0000-0000-00001E060000}"/>
    <cellStyle name="_집행갑지 _투찰_부대견적의뢰" xfId="1568" xr:uid="{00000000-0005-0000-0000-00001F060000}"/>
    <cellStyle name="_집행갑지 _투찰_부대견적의뢰_01 실행(군장산단) Rev00" xfId="1569" xr:uid="{00000000-0005-0000-0000-000020060000}"/>
    <cellStyle name="_집행갑지 _투찰_부대견적의뢰_01 실행(군장산단) Rev00_01 실행(부산남컨가호안109-원안분) REV04" xfId="1570" xr:uid="{00000000-0005-0000-0000-000021060000}"/>
    <cellStyle name="_집행갑지 _투찰_부대선정조정품의" xfId="1571" xr:uid="{00000000-0005-0000-0000-000022060000}"/>
    <cellStyle name="_집행갑지 _투찰_부대선정조정품의_01 실행(군장산단) Rev00" xfId="1572" xr:uid="{00000000-0005-0000-0000-000023060000}"/>
    <cellStyle name="_집행갑지 _투찰_부대선정조정품의_01 실행(군장산단) Rev00_01 실행(부산남컨가호안109-원안분) REV04" xfId="1573" xr:uid="{00000000-0005-0000-0000-000024060000}"/>
    <cellStyle name="_집행갑지 _투찰_부대입찰결과" xfId="1574" xr:uid="{00000000-0005-0000-0000-000025060000}"/>
    <cellStyle name="_집행갑지 _투찰_부대입찰결과_01 실행(군장산단) Rev00" xfId="1575" xr:uid="{00000000-0005-0000-0000-000026060000}"/>
    <cellStyle name="_집행갑지 _투찰_부대입찰결과_01 실행(군장산단) Rev00_01 실행(부산남컨가호안109-원안분) REV04" xfId="1576" xr:uid="{00000000-0005-0000-0000-000027060000}"/>
    <cellStyle name="_집행갑지 _투찰_부대입찰송부" xfId="1577" xr:uid="{00000000-0005-0000-0000-000028060000}"/>
    <cellStyle name="_집행갑지 _투찰_부대입찰송부(1차조정)" xfId="1578" xr:uid="{00000000-0005-0000-0000-000029060000}"/>
    <cellStyle name="_집행갑지 _투찰_부대입찰송부(1차조정)_01 실행(군장산단) Rev00" xfId="1579" xr:uid="{00000000-0005-0000-0000-00002A060000}"/>
    <cellStyle name="_집행갑지 _투찰_부대입찰송부(1차조정)_01 실행(군장산단) Rev00_01 실행(부산남컨가호안109-원안분) REV04" xfId="1580" xr:uid="{00000000-0005-0000-0000-00002B060000}"/>
    <cellStyle name="_집행갑지 _투찰_부대입찰송부_01 실행(군장산단) Rev00" xfId="1581" xr:uid="{00000000-0005-0000-0000-00002C060000}"/>
    <cellStyle name="_집행갑지 _투찰_부대입찰송부_01 실행(군장산단) Rev00_01 실행(부산남컨가호안109-원안분) REV04" xfId="1582" xr:uid="{00000000-0005-0000-0000-00002D060000}"/>
    <cellStyle name="_집행갑지 _투찰_부대입찰조정" xfId="1583" xr:uid="{00000000-0005-0000-0000-00002E060000}"/>
    <cellStyle name="_집행갑지 _투찰_부대입찰조정_01 실행(군장산단) Rev00" xfId="1584" xr:uid="{00000000-0005-0000-0000-00002F060000}"/>
    <cellStyle name="_집행갑지 _투찰_부대입찰조정_01 실행(군장산단) Rev00_01 실행(부산남컨가호안109-원안분) REV04" xfId="1585" xr:uid="{00000000-0005-0000-0000-000030060000}"/>
    <cellStyle name="_집행갑지 _투찰_부대입찰특별조건및내역송부" xfId="1586" xr:uid="{00000000-0005-0000-0000-000031060000}"/>
    <cellStyle name="_집행갑지 _투찰_부대입찰특별조건및내역송부_01 실행(군장산단) Rev00" xfId="1587" xr:uid="{00000000-0005-0000-0000-000032060000}"/>
    <cellStyle name="_집행갑지 _투찰_부대입찰특별조건및내역송부_01 실행(군장산단) Rev00_01 실행(부산남컨가호안109-원안분) REV04" xfId="1588" xr:uid="{00000000-0005-0000-0000-000033060000}"/>
    <cellStyle name="_집행갑지 _투찰_투찰" xfId="1589" xr:uid="{00000000-0005-0000-0000-000034060000}"/>
    <cellStyle name="_집행갑지 _투찰_투찰(8공구)" xfId="1590" xr:uid="{00000000-0005-0000-0000-000035060000}"/>
    <cellStyle name="_집행갑지 _투찰_투찰(8공구)_01 실행(군장산단) Rev00" xfId="1591" xr:uid="{00000000-0005-0000-0000-000036060000}"/>
    <cellStyle name="_집행갑지 _투찰_투찰(8공구)_01 실행(군장산단) Rev00_01 실행(부산남컨가호안109-원안분) REV04" xfId="1592" xr:uid="{00000000-0005-0000-0000-000037060000}"/>
    <cellStyle name="_집행갑지 _투찰_투찰(토목)" xfId="1593" xr:uid="{00000000-0005-0000-0000-000038060000}"/>
    <cellStyle name="_집행갑지 _투찰_투찰(토목)_01 실행(군장산단) Rev00" xfId="1594" xr:uid="{00000000-0005-0000-0000-000039060000}"/>
    <cellStyle name="_집행갑지 _투찰_투찰(토목)_01 실행(군장산단) Rev00_01 실행(부산남컨가호안109-원안분) REV04" xfId="1595" xr:uid="{00000000-0005-0000-0000-00003A060000}"/>
    <cellStyle name="_집행갑지 _투찰_투찰_01 실행(군장산단) Rev00" xfId="1596" xr:uid="{00000000-0005-0000-0000-00003B060000}"/>
    <cellStyle name="_집행갑지 _투찰_투찰_01 실행(군장산단) Rev00_01 실행(부산남컨가호안109-원안분) REV04" xfId="1597" xr:uid="{00000000-0005-0000-0000-00003C060000}"/>
    <cellStyle name="_집행갑지 _투찰_투찰서" xfId="1598" xr:uid="{00000000-0005-0000-0000-00003D060000}"/>
    <cellStyle name="_집행갑지 _투찰_투찰서_01 실행(군장산단) Rev00" xfId="1599" xr:uid="{00000000-0005-0000-0000-00003E060000}"/>
    <cellStyle name="_집행갑지 _투찰_투찰서_01 실행(군장산단) Rev00_01 실행(부산남컨가호안109-원안분) REV04" xfId="1600" xr:uid="{00000000-0005-0000-0000-00003F060000}"/>
    <cellStyle name="_집행갑지 _투찰서" xfId="1601" xr:uid="{00000000-0005-0000-0000-000040060000}"/>
    <cellStyle name="_집행갑지 _투찰서_01 실행(군장산단) Rev00" xfId="1602" xr:uid="{00000000-0005-0000-0000-000041060000}"/>
    <cellStyle name="_집행갑지 _투찰서_01 실행(군장산단) Rev00_01 실행(부산남컨가호안109-원안분) REV04" xfId="1603" xr:uid="{00000000-0005-0000-0000-000042060000}"/>
    <cellStyle name="_창원 북면지역 도시개발사업(감계)" xfId="1604" xr:uid="{00000000-0005-0000-0000-000043060000}"/>
    <cellStyle name="_창원 북면지역 도시개발사업(동전)" xfId="1605" xr:uid="{00000000-0005-0000-0000-000044060000}"/>
    <cellStyle name="_창원상수도(투찰)-0.815%" xfId="1606" xr:uid="{00000000-0005-0000-0000-000045060000}"/>
    <cellStyle name="_창원상수도(투찰)-0.815%②" xfId="1607" xr:uid="{00000000-0005-0000-0000-000046060000}"/>
    <cellStyle name="_추곡" xfId="1608" xr:uid="{00000000-0005-0000-0000-000047060000}"/>
    <cellStyle name="_추곡_라멘교 토공" xfId="1609" xr:uid="{00000000-0005-0000-0000-000048060000}"/>
    <cellStyle name="_추곡_추곡" xfId="1610" xr:uid="{00000000-0005-0000-0000-000049060000}"/>
    <cellStyle name="_추곡_추곡_라멘교 토공" xfId="1611" xr:uid="{00000000-0005-0000-0000-00004A060000}"/>
    <cellStyle name="_추곡_추곡_포장" xfId="1612" xr:uid="{00000000-0005-0000-0000-00004B060000}"/>
    <cellStyle name="_추곡_추곡_포장_라멘교 토공" xfId="1613" xr:uid="{00000000-0005-0000-0000-00004C060000}"/>
    <cellStyle name="_추곡_포장" xfId="1614" xr:uid="{00000000-0005-0000-0000-00004D060000}"/>
    <cellStyle name="_추곡_포장_라멘교 토공" xfId="1615" xr:uid="{00000000-0005-0000-0000-00004E060000}"/>
    <cellStyle name="_측량(항측,감계)" xfId="1616" xr:uid="{00000000-0005-0000-0000-00004F060000}"/>
    <cellStyle name="_측량(항측,동전)" xfId="1617" xr:uid="{00000000-0005-0000-0000-000050060000}"/>
    <cellStyle name="_토질부문설계변경내역서" xfId="1618" xr:uid="{00000000-0005-0000-0000-000051060000}"/>
    <cellStyle name="_토질조사(감계)" xfId="1619" xr:uid="{00000000-0005-0000-0000-000052060000}"/>
    <cellStyle name="_토질조사(동전)" xfId="1620" xr:uid="{00000000-0005-0000-0000-000053060000}"/>
    <cellStyle name="_토질조사내역서(부안)" xfId="1621" xr:uid="{00000000-0005-0000-0000-000054060000}"/>
    <cellStyle name="_투찰" xfId="1622" xr:uid="{00000000-0005-0000-0000-000055060000}"/>
    <cellStyle name="_투찰(14-1)" xfId="1623" xr:uid="{00000000-0005-0000-0000-000056060000}"/>
    <cellStyle name="_투찰(14-1)_01 실행(군장산단) Rev00" xfId="1624" xr:uid="{00000000-0005-0000-0000-000057060000}"/>
    <cellStyle name="_투찰(14-1)_01 실행(군장산단) Rev00_01 실행(부산남컨가호안109-원안분) REV04" xfId="1625" xr:uid="{00000000-0005-0000-0000-000058060000}"/>
    <cellStyle name="_투찰(8공구)" xfId="1626" xr:uid="{00000000-0005-0000-0000-000059060000}"/>
    <cellStyle name="_투찰(8공구)_01 실행(군장산단) Rev00" xfId="1627" xr:uid="{00000000-0005-0000-0000-00005A060000}"/>
    <cellStyle name="_투찰(8공구)_01 실행(군장산단) Rev00_01 실행(부산남컨가호안109-원안분) REV04" xfId="1628" xr:uid="{00000000-0005-0000-0000-00005B060000}"/>
    <cellStyle name="_투찰(고철10-4)" xfId="1629" xr:uid="{00000000-0005-0000-0000-00005C060000}"/>
    <cellStyle name="_투찰(고철10-4)_01 실행(군장산단) Rev00" xfId="1630" xr:uid="{00000000-0005-0000-0000-00005D060000}"/>
    <cellStyle name="_투찰(고철10-4)_01 실행(군장산단) Rev00_01 실행(부산남컨가호안109-원안분) REV04" xfId="1631" xr:uid="{00000000-0005-0000-0000-00005E060000}"/>
    <cellStyle name="_투찰(무안광주3공구)" xfId="1632" xr:uid="{00000000-0005-0000-0000-00005F060000}"/>
    <cellStyle name="_투찰(무안광주3공구)_01 실행(군장산단) Rev00" xfId="1633" xr:uid="{00000000-0005-0000-0000-000060060000}"/>
    <cellStyle name="_투찰(무안광주3공구)_01 실행(군장산단) Rev00_01 실행(부산남컨가호안109-원안분) REV04" xfId="1634" xr:uid="{00000000-0005-0000-0000-000061060000}"/>
    <cellStyle name="_투찰(토목)" xfId="1635" xr:uid="{00000000-0005-0000-0000-000062060000}"/>
    <cellStyle name="_투찰(토목)_01 실행(군장산단) Rev00" xfId="1636" xr:uid="{00000000-0005-0000-0000-000063060000}"/>
    <cellStyle name="_투찰(토목)_01 실행(군장산단) Rev00_01 실행(부산남컨가호안109-원안분) REV04" xfId="1637" xr:uid="{00000000-0005-0000-0000-000064060000}"/>
    <cellStyle name="_투찰_01 실행(군장산단) Rev00" xfId="1638" xr:uid="{00000000-0005-0000-0000-000065060000}"/>
    <cellStyle name="_투찰_01 실행(군장산단) Rev00_01 실행(부산남컨가호안109-원안분) REV04" xfId="1639" xr:uid="{00000000-0005-0000-0000-000066060000}"/>
    <cellStyle name="_투찰_1" xfId="1640" xr:uid="{00000000-0005-0000-0000-000067060000}"/>
    <cellStyle name="_투찰_1_01 실행(군장산단) Rev00" xfId="1641" xr:uid="{00000000-0005-0000-0000-000068060000}"/>
    <cellStyle name="_투찰_1_01 실행(군장산단) Rev00_01 실행(부산남컨가호안109-원안분) REV04" xfId="1642" xr:uid="{00000000-0005-0000-0000-000069060000}"/>
    <cellStyle name="_투찰_부대견적결과" xfId="1643" xr:uid="{00000000-0005-0000-0000-00006A060000}"/>
    <cellStyle name="_투찰_부대견적결과_01 실행(군장산단) Rev00" xfId="1644" xr:uid="{00000000-0005-0000-0000-00006B060000}"/>
    <cellStyle name="_투찰_부대견적결과_01 실행(군장산단) Rev00_01 실행(부산남컨가호안109-원안분) REV04" xfId="1645" xr:uid="{00000000-0005-0000-0000-00006C060000}"/>
    <cellStyle name="_투찰_부대견적결과1" xfId="1646" xr:uid="{00000000-0005-0000-0000-00006D060000}"/>
    <cellStyle name="_투찰_부대견적결과1_01 실행(군장산단) Rev00" xfId="1647" xr:uid="{00000000-0005-0000-0000-00006E060000}"/>
    <cellStyle name="_투찰_부대견적결과1_01 실행(군장산단) Rev00_01 실행(부산남컨가호안109-원안분) REV04" xfId="1648" xr:uid="{00000000-0005-0000-0000-00006F060000}"/>
    <cellStyle name="_투찰_부대견적의뢰" xfId="1649" xr:uid="{00000000-0005-0000-0000-000070060000}"/>
    <cellStyle name="_투찰_부대견적의뢰_01 실행(군장산단) Rev00" xfId="1650" xr:uid="{00000000-0005-0000-0000-000071060000}"/>
    <cellStyle name="_투찰_부대견적의뢰_01 실행(군장산단) Rev00_01 실행(부산남컨가호안109-원안분) REV04" xfId="1651" xr:uid="{00000000-0005-0000-0000-000072060000}"/>
    <cellStyle name="_투찰_부대선정조정품의" xfId="1652" xr:uid="{00000000-0005-0000-0000-000073060000}"/>
    <cellStyle name="_투찰_부대선정조정품의_01 실행(군장산단) Rev00" xfId="1653" xr:uid="{00000000-0005-0000-0000-000074060000}"/>
    <cellStyle name="_투찰_부대선정조정품의_01 실행(군장산단) Rev00_01 실행(부산남컨가호안109-원안분) REV04" xfId="1654" xr:uid="{00000000-0005-0000-0000-000075060000}"/>
    <cellStyle name="_투찰_부대입찰결과" xfId="1655" xr:uid="{00000000-0005-0000-0000-000076060000}"/>
    <cellStyle name="_투찰_부대입찰결과_01 실행(군장산단) Rev00" xfId="1656" xr:uid="{00000000-0005-0000-0000-000077060000}"/>
    <cellStyle name="_투찰_부대입찰결과_01 실행(군장산단) Rev00_01 실행(부산남컨가호안109-원안분) REV04" xfId="1657" xr:uid="{00000000-0005-0000-0000-000078060000}"/>
    <cellStyle name="_투찰_부대입찰송부" xfId="1658" xr:uid="{00000000-0005-0000-0000-000079060000}"/>
    <cellStyle name="_투찰_부대입찰송부(1차조정)" xfId="1659" xr:uid="{00000000-0005-0000-0000-00007A060000}"/>
    <cellStyle name="_투찰_부대입찰송부(1차조정)_01 실행(군장산단) Rev00" xfId="1660" xr:uid="{00000000-0005-0000-0000-00007B060000}"/>
    <cellStyle name="_투찰_부대입찰송부(1차조정)_01 실행(군장산단) Rev00_01 실행(부산남컨가호안109-원안분) REV04" xfId="1661" xr:uid="{00000000-0005-0000-0000-00007C060000}"/>
    <cellStyle name="_투찰_부대입찰송부_01 실행(군장산단) Rev00" xfId="1662" xr:uid="{00000000-0005-0000-0000-00007D060000}"/>
    <cellStyle name="_투찰_부대입찰송부_01 실행(군장산단) Rev00_01 실행(부산남컨가호안109-원안분) REV04" xfId="1663" xr:uid="{00000000-0005-0000-0000-00007E060000}"/>
    <cellStyle name="_투찰_부대입찰조정" xfId="1664" xr:uid="{00000000-0005-0000-0000-00007F060000}"/>
    <cellStyle name="_투찰_부대입찰조정_01 실행(군장산단) Rev00" xfId="1665" xr:uid="{00000000-0005-0000-0000-000080060000}"/>
    <cellStyle name="_투찰_부대입찰조정_01 실행(군장산단) Rev00_01 실행(부산남컨가호안109-원안분) REV04" xfId="1666" xr:uid="{00000000-0005-0000-0000-000081060000}"/>
    <cellStyle name="_투찰_부대입찰특별조건및내역송부" xfId="1667" xr:uid="{00000000-0005-0000-0000-000082060000}"/>
    <cellStyle name="_투찰_부대입찰특별조건및내역송부_01 실행(군장산단) Rev00" xfId="1668" xr:uid="{00000000-0005-0000-0000-000083060000}"/>
    <cellStyle name="_투찰_부대입찰특별조건및내역송부_01 실행(군장산단) Rev00_01 실행(부산남컨가호안109-원안분) REV04" xfId="1669" xr:uid="{00000000-0005-0000-0000-000084060000}"/>
    <cellStyle name="_투찰_투찰" xfId="1670" xr:uid="{00000000-0005-0000-0000-000085060000}"/>
    <cellStyle name="_투찰_투찰(8공구)" xfId="1671" xr:uid="{00000000-0005-0000-0000-000086060000}"/>
    <cellStyle name="_투찰_투찰(8공구)_01 실행(군장산단) Rev00" xfId="1672" xr:uid="{00000000-0005-0000-0000-000087060000}"/>
    <cellStyle name="_투찰_투찰(8공구)_01 실행(군장산단) Rev00_01 실행(부산남컨가호안109-원안분) REV04" xfId="1673" xr:uid="{00000000-0005-0000-0000-000088060000}"/>
    <cellStyle name="_투찰_투찰(토목)" xfId="1674" xr:uid="{00000000-0005-0000-0000-000089060000}"/>
    <cellStyle name="_투찰_투찰(토목)_01 실행(군장산단) Rev00" xfId="1675" xr:uid="{00000000-0005-0000-0000-00008A060000}"/>
    <cellStyle name="_투찰_투찰(토목)_01 실행(군장산단) Rev00_01 실행(부산남컨가호안109-원안분) REV04" xfId="1676" xr:uid="{00000000-0005-0000-0000-00008B060000}"/>
    <cellStyle name="_투찰_투찰_01 실행(군장산단) Rev00" xfId="1677" xr:uid="{00000000-0005-0000-0000-00008C060000}"/>
    <cellStyle name="_투찰_투찰_01 실행(군장산단) Rev00_01 실행(부산남컨가호안109-원안분) REV04" xfId="1678" xr:uid="{00000000-0005-0000-0000-00008D060000}"/>
    <cellStyle name="_투찰_투찰서" xfId="1679" xr:uid="{00000000-0005-0000-0000-00008E060000}"/>
    <cellStyle name="_투찰_투찰서_01 실행(군장산단) Rev00" xfId="1680" xr:uid="{00000000-0005-0000-0000-00008F060000}"/>
    <cellStyle name="_투찰_투찰서_01 실행(군장산단) Rev00_01 실행(부산남컨가호안109-원안분) REV04" xfId="1681" xr:uid="{00000000-0005-0000-0000-000090060000}"/>
    <cellStyle name="_투찰서" xfId="1682" xr:uid="{00000000-0005-0000-0000-000091060000}"/>
    <cellStyle name="_투찰서_01 실행(군장산단) Rev00" xfId="1683" xr:uid="{00000000-0005-0000-0000-000092060000}"/>
    <cellStyle name="_투찰서_01 실행(군장산단) Rev00_01 실행(부산남컨가호안109-원안분) REV04" xfId="1684" xr:uid="{00000000-0005-0000-0000-000093060000}"/>
    <cellStyle name="_포장" xfId="1685" xr:uid="{00000000-0005-0000-0000-000094060000}"/>
    <cellStyle name="_포장_라멘교 토공" xfId="1686" xr:uid="{00000000-0005-0000-0000-000095060000}"/>
    <cellStyle name="_표본설계" xfId="1687" xr:uid="{00000000-0005-0000-0000-000096060000}"/>
    <cellStyle name="_항공사진촬영,DB구축,수치표고자료구축,영상지도제작" xfId="1688" xr:uid="{00000000-0005-0000-0000-000097060000}"/>
    <cellStyle name="_호수SS내역서040920" xfId="1689" xr:uid="{00000000-0005-0000-0000-000098060000}"/>
    <cellStyle name="_홍보관수량참고(특성화설계서)" xfId="1690" xr:uid="{00000000-0005-0000-0000-000099060000}"/>
    <cellStyle name="``" xfId="1691" xr:uid="{00000000-0005-0000-0000-00009A060000}"/>
    <cellStyle name="´þ" xfId="1692" xr:uid="{00000000-0005-0000-0000-00009B060000}"/>
    <cellStyle name="´þ·¯" xfId="1693" xr:uid="{00000000-0005-0000-0000-00009C060000}"/>
    <cellStyle name="’E‰Y [0.00]_laroux" xfId="1694" xr:uid="{00000000-0005-0000-0000-00009D060000}"/>
    <cellStyle name="’E‰Y_laroux" xfId="1695" xr:uid="{00000000-0005-0000-0000-00009E060000}"/>
    <cellStyle name="¤@?e_TEST-1" xfId="1696" xr:uid="{00000000-0005-0000-0000-00009F060000}"/>
    <cellStyle name="+,-,0" xfId="1697" xr:uid="{00000000-0005-0000-0000-0000A0060000}"/>
    <cellStyle name="△ []" xfId="1698" xr:uid="{00000000-0005-0000-0000-0000A1060000}"/>
    <cellStyle name="△ [0]" xfId="1699" xr:uid="{00000000-0005-0000-0000-0000A2060000}"/>
    <cellStyle name="△백분율" xfId="1700" xr:uid="{00000000-0005-0000-0000-0000A3060000}"/>
    <cellStyle name="△콤마" xfId="1701" xr:uid="{00000000-0005-0000-0000-0000A4060000}"/>
    <cellStyle name="°ia¤¼o " xfId="1702" xr:uid="{00000000-0005-0000-0000-0000A5060000}"/>
    <cellStyle name="°íá¤¼ò¼ýá¡" xfId="1703" xr:uid="{00000000-0005-0000-0000-0000A6060000}"/>
    <cellStyle name="°ia¤aa " xfId="1704" xr:uid="{00000000-0005-0000-0000-0000A7060000}"/>
    <cellStyle name="°íá¤ãâ·â1" xfId="1705" xr:uid="{00000000-0005-0000-0000-0000A8060000}"/>
    <cellStyle name="°íá¤ãâ·â2" xfId="1706" xr:uid="{00000000-0005-0000-0000-0000A9060000}"/>
    <cellStyle name="0" xfId="1707" xr:uid="{00000000-0005-0000-0000-0000AA060000}"/>
    <cellStyle name="0.0" xfId="1708" xr:uid="{00000000-0005-0000-0000-0000AB060000}"/>
    <cellStyle name="0.00" xfId="1709" xr:uid="{00000000-0005-0000-0000-0000AC060000}"/>
    <cellStyle name="00" xfId="1710" xr:uid="{00000000-0005-0000-0000-0000AD060000}"/>
    <cellStyle name="¹e" xfId="1711" xr:uid="{00000000-0005-0000-0000-0000AE060000}"/>
    <cellStyle name="¹eº" xfId="1712" xr:uid="{00000000-0005-0000-0000-0000AF060000}"/>
    <cellStyle name="¹éº" xfId="1713" xr:uid="{00000000-0005-0000-0000-0000B0060000}"/>
    <cellStyle name="¹eº_감곡 건축(양수장 관리사)보완최종" xfId="1714" xr:uid="{00000000-0005-0000-0000-0000B1060000}"/>
    <cellStyle name="¹éº_마곡보완" xfId="1715" xr:uid="{00000000-0005-0000-0000-0000B2060000}"/>
    <cellStyle name="¹eº_신태인배수장제진기" xfId="1716" xr:uid="{00000000-0005-0000-0000-0000B3060000}"/>
    <cellStyle name="¹éº_율북보완" xfId="1717" xr:uid="{00000000-0005-0000-0000-0000B4060000}"/>
    <cellStyle name="¹eº_음성양수장단가보완(건축)" xfId="1718" xr:uid="{00000000-0005-0000-0000-0000B5060000}"/>
    <cellStyle name="2)" xfId="1719" xr:uid="{00000000-0005-0000-0000-0000B6060000}"/>
    <cellStyle name="20% - 강조색1 2" xfId="1720" xr:uid="{00000000-0005-0000-0000-0000B7060000}"/>
    <cellStyle name="20% - 강조색1 3" xfId="1721" xr:uid="{00000000-0005-0000-0000-0000B8060000}"/>
    <cellStyle name="20% - 강조색2 2" xfId="1722" xr:uid="{00000000-0005-0000-0000-0000B9060000}"/>
    <cellStyle name="20% - 강조색2 3" xfId="1723" xr:uid="{00000000-0005-0000-0000-0000BA060000}"/>
    <cellStyle name="20% - 강조색3 2" xfId="1724" xr:uid="{00000000-0005-0000-0000-0000BB060000}"/>
    <cellStyle name="20% - 강조색3 3" xfId="1725" xr:uid="{00000000-0005-0000-0000-0000BC060000}"/>
    <cellStyle name="20% - 강조색4 2" xfId="1726" xr:uid="{00000000-0005-0000-0000-0000BD060000}"/>
    <cellStyle name="20% - 강조색4 3" xfId="1727" xr:uid="{00000000-0005-0000-0000-0000BE060000}"/>
    <cellStyle name="20% - 강조색5 2" xfId="1728" xr:uid="{00000000-0005-0000-0000-0000BF060000}"/>
    <cellStyle name="20% - 강조색5 3" xfId="1729" xr:uid="{00000000-0005-0000-0000-0000C0060000}"/>
    <cellStyle name="20% - 강조색6 2" xfId="1730" xr:uid="{00000000-0005-0000-0000-0000C1060000}"/>
    <cellStyle name="20% - 강조색6 3" xfId="1731" xr:uid="{00000000-0005-0000-0000-0000C2060000}"/>
    <cellStyle name="³?a" xfId="1732" xr:uid="{00000000-0005-0000-0000-0000C3060000}"/>
    <cellStyle name="³¯â¥" xfId="1733" xr:uid="{00000000-0005-0000-0000-0000C4060000}"/>
    <cellStyle name="40% - 강조색1 2" xfId="1734" xr:uid="{00000000-0005-0000-0000-0000C5060000}"/>
    <cellStyle name="40% - 강조색1 3" xfId="1735" xr:uid="{00000000-0005-0000-0000-0000C6060000}"/>
    <cellStyle name="40% - 강조색2 2" xfId="1736" xr:uid="{00000000-0005-0000-0000-0000C7060000}"/>
    <cellStyle name="40% - 강조색2 3" xfId="1737" xr:uid="{00000000-0005-0000-0000-0000C8060000}"/>
    <cellStyle name="40% - 강조색3 2" xfId="1738" xr:uid="{00000000-0005-0000-0000-0000C9060000}"/>
    <cellStyle name="40% - 강조색3 3" xfId="1739" xr:uid="{00000000-0005-0000-0000-0000CA060000}"/>
    <cellStyle name="40% - 강조색4 2" xfId="1740" xr:uid="{00000000-0005-0000-0000-0000CB060000}"/>
    <cellStyle name="40% - 강조색4 3" xfId="1741" xr:uid="{00000000-0005-0000-0000-0000CC060000}"/>
    <cellStyle name="40% - 강조색5 2" xfId="1742" xr:uid="{00000000-0005-0000-0000-0000CD060000}"/>
    <cellStyle name="40% - 강조색5 3" xfId="1743" xr:uid="{00000000-0005-0000-0000-0000CE060000}"/>
    <cellStyle name="40% - 강조색6 2" xfId="1744" xr:uid="{00000000-0005-0000-0000-0000CF060000}"/>
    <cellStyle name="40% - 강조색6 3" xfId="1745" xr:uid="{00000000-0005-0000-0000-0000D0060000}"/>
    <cellStyle name="60" xfId="1746" xr:uid="{00000000-0005-0000-0000-0000D1060000}"/>
    <cellStyle name="60% - 강조색1 2" xfId="1747" xr:uid="{00000000-0005-0000-0000-0000D2060000}"/>
    <cellStyle name="60% - 강조색1 3" xfId="1748" xr:uid="{00000000-0005-0000-0000-0000D3060000}"/>
    <cellStyle name="60% - 강조색2 2" xfId="1749" xr:uid="{00000000-0005-0000-0000-0000D4060000}"/>
    <cellStyle name="60% - 강조색2 3" xfId="1750" xr:uid="{00000000-0005-0000-0000-0000D5060000}"/>
    <cellStyle name="60% - 강조색3 2" xfId="1751" xr:uid="{00000000-0005-0000-0000-0000D6060000}"/>
    <cellStyle name="60% - 강조색3 3" xfId="1752" xr:uid="{00000000-0005-0000-0000-0000D7060000}"/>
    <cellStyle name="60% - 강조색4 2" xfId="1753" xr:uid="{00000000-0005-0000-0000-0000D8060000}"/>
    <cellStyle name="60% - 강조색4 3" xfId="1754" xr:uid="{00000000-0005-0000-0000-0000D9060000}"/>
    <cellStyle name="60% - 강조색5 2" xfId="1755" xr:uid="{00000000-0005-0000-0000-0000DA060000}"/>
    <cellStyle name="60% - 강조색5 3" xfId="1756" xr:uid="{00000000-0005-0000-0000-0000DB060000}"/>
    <cellStyle name="60% - 강조색6 2" xfId="1757" xr:uid="{00000000-0005-0000-0000-0000DC060000}"/>
    <cellStyle name="60% - 강조색6 3" xfId="1758" xr:uid="{00000000-0005-0000-0000-0000DD060000}"/>
    <cellStyle name="A" xfId="1759" xr:uid="{00000000-0005-0000-0000-0000DE060000}"/>
    <cellStyle name="a [0]_mud plant bolted" xfId="1760" xr:uid="{00000000-0005-0000-0000-0000DF060000}"/>
    <cellStyle name="A¨­￠￢￠O [0]_AO¨uRCN¡¾U " xfId="1761" xr:uid="{00000000-0005-0000-0000-0000E0060000}"/>
    <cellStyle name="A¨­￠￢￠O_AO¨uRCN¡¾U " xfId="1762" xr:uid="{00000000-0005-0000-0000-0000E1060000}"/>
    <cellStyle name="A1" xfId="1763" xr:uid="{00000000-0005-0000-0000-0000E2060000}"/>
    <cellStyle name="Aⓒ­" xfId="1764" xr:uid="{00000000-0005-0000-0000-0000E3060000}"/>
    <cellStyle name="Ae" xfId="1765" xr:uid="{00000000-0005-0000-0000-0000E4060000}"/>
    <cellStyle name="Åë" xfId="1766" xr:uid="{00000000-0005-0000-0000-0000E5060000}"/>
    <cellStyle name="Ae_01 투찰(원안-최종)-050817작업" xfId="1767" xr:uid="{00000000-0005-0000-0000-0000E6060000}"/>
    <cellStyle name="Åë_마곡보완" xfId="1768" xr:uid="{00000000-0005-0000-0000-0000E7060000}"/>
    <cellStyle name="Ae_신태인배수장제진기" xfId="1769" xr:uid="{00000000-0005-0000-0000-0000E8060000}"/>
    <cellStyle name="Åë_율북보완" xfId="1770" xr:uid="{00000000-0005-0000-0000-0000E9060000}"/>
    <cellStyle name="Ae_음성양수장단가보완(건축)" xfId="1771" xr:uid="{00000000-0005-0000-0000-0000EA060000}"/>
    <cellStyle name="Aee­ " xfId="1772" xr:uid="{00000000-0005-0000-0000-0000EB060000}"/>
    <cellStyle name="Aee­ [" xfId="1773" xr:uid="{00000000-0005-0000-0000-0000EC060000}"/>
    <cellStyle name="Åëè­ [" xfId="1774" xr:uid="{00000000-0005-0000-0000-0000ED060000}"/>
    <cellStyle name="Aee­ [_감곡 건축(양수장 관리사)보완최종" xfId="1775" xr:uid="{00000000-0005-0000-0000-0000EE060000}"/>
    <cellStyle name="Åëè­ [_마곡보완" xfId="1776" xr:uid="{00000000-0005-0000-0000-0000EF060000}"/>
    <cellStyle name="Aee­ [_신태인배수장제진기" xfId="1777" xr:uid="{00000000-0005-0000-0000-0000F0060000}"/>
    <cellStyle name="Åëè­ [_율북보완" xfId="1778" xr:uid="{00000000-0005-0000-0000-0000F1060000}"/>
    <cellStyle name="Aee­ [_음성양수장단가보완(건축)" xfId="1779" xr:uid="{00000000-0005-0000-0000-0000F2060000}"/>
    <cellStyle name="AeE­ [0]_ 2ÆAAþº° " xfId="1780" xr:uid="{00000000-0005-0000-0000-0000F3060000}"/>
    <cellStyle name="ÅëÈ­ [0]_»ç¾÷È¿°ú" xfId="1781" xr:uid="{00000000-0005-0000-0000-0000F4060000}"/>
    <cellStyle name="AeE­ [0]_°eE¹_11¿a½A " xfId="1782" xr:uid="{00000000-0005-0000-0000-0000F5060000}"/>
    <cellStyle name="ÅëÈ­ [0]_º»¼± ±æ¾î±úºÎ ¼ö·® Áý°èÇ¥ " xfId="1783" xr:uid="{00000000-0005-0000-0000-0000F6060000}"/>
    <cellStyle name="AeE­ [0]_º≫¼± ±æ¾i±uºI ¼o·R Ay°eC￥ " xfId="1784" xr:uid="{00000000-0005-0000-0000-0000F7060000}"/>
    <cellStyle name="Aee­ _01 시행" xfId="1785" xr:uid="{00000000-0005-0000-0000-0000F8060000}"/>
    <cellStyle name="AeE­_ 2ÆAAþº° " xfId="1786" xr:uid="{00000000-0005-0000-0000-0000F9060000}"/>
    <cellStyle name="ÅëÈ­_»ç¾÷È¿°ú" xfId="1787" xr:uid="{00000000-0005-0000-0000-0000FA060000}"/>
    <cellStyle name="AeE­_°eE¹_11¿a½A " xfId="1788" xr:uid="{00000000-0005-0000-0000-0000FB060000}"/>
    <cellStyle name="ÅëÈ­_º»¼± ±æ¾î±úºÎ ¼ö·® Áý°èÇ¥ " xfId="1789" xr:uid="{00000000-0005-0000-0000-0000FC060000}"/>
    <cellStyle name="AeE­_º≫¼± ±æ¾i±uºI ¼o·R Ay°eC￥ " xfId="1790" xr:uid="{00000000-0005-0000-0000-0000FD060000}"/>
    <cellStyle name="Aee¡" xfId="1791" xr:uid="{00000000-0005-0000-0000-0000FE060000}"/>
    <cellStyle name="AeE¡ⓒ [0]_AO¨uRCN¡¾U " xfId="1792" xr:uid="{00000000-0005-0000-0000-0000FF060000}"/>
    <cellStyle name="AeE¡ⓒ_AO¨uRCN¡¾U " xfId="1793" xr:uid="{00000000-0005-0000-0000-000000070000}"/>
    <cellStyle name="Æu¼ " xfId="1794" xr:uid="{00000000-0005-0000-0000-000001070000}"/>
    <cellStyle name="Æû¼¾æ®" xfId="1795" xr:uid="{00000000-0005-0000-0000-000002070000}"/>
    <cellStyle name="ALIGNMENT" xfId="1796" xr:uid="{00000000-0005-0000-0000-000003070000}"/>
    <cellStyle name="Aþ" xfId="1797" xr:uid="{00000000-0005-0000-0000-000004070000}"/>
    <cellStyle name="Äþ" xfId="1798" xr:uid="{00000000-0005-0000-0000-000005070000}"/>
    <cellStyle name="Aþ_감곡 건축(양수장 관리사)보완최종" xfId="1799" xr:uid="{00000000-0005-0000-0000-000006070000}"/>
    <cellStyle name="Äþ_마곡보완" xfId="1800" xr:uid="{00000000-0005-0000-0000-000007070000}"/>
    <cellStyle name="Aþ_신태인배수장제진기" xfId="1801" xr:uid="{00000000-0005-0000-0000-000008070000}"/>
    <cellStyle name="Äþ_율북보완" xfId="1802" xr:uid="{00000000-0005-0000-0000-000009070000}"/>
    <cellStyle name="Aþ_음성양수장단가보완(건축)" xfId="1803" xr:uid="{00000000-0005-0000-0000-00000A070000}"/>
    <cellStyle name="Aþ¸" xfId="1804" xr:uid="{00000000-0005-0000-0000-00000B070000}"/>
    <cellStyle name="Aþ¸¶ [" xfId="1805" xr:uid="{00000000-0005-0000-0000-00000C070000}"/>
    <cellStyle name="Äþ¸¶ [" xfId="1806" xr:uid="{00000000-0005-0000-0000-00000D070000}"/>
    <cellStyle name="Aþ¸¶ [_감곡 건축(양수장 관리사)보완최종" xfId="1807" xr:uid="{00000000-0005-0000-0000-00000E070000}"/>
    <cellStyle name="Äþ¸¶ [_마곡보완" xfId="1808" xr:uid="{00000000-0005-0000-0000-00000F070000}"/>
    <cellStyle name="Aþ¸¶ [_신태인배수장제진기" xfId="1809" xr:uid="{00000000-0005-0000-0000-000010070000}"/>
    <cellStyle name="Äþ¸¶ [_율북보완" xfId="1810" xr:uid="{00000000-0005-0000-0000-000011070000}"/>
    <cellStyle name="Aþ¸¶ [_음성양수장단가보완(건축)" xfId="1811" xr:uid="{00000000-0005-0000-0000-000012070000}"/>
    <cellStyle name="AÞ¸¶ [0]_ 2ÆAAþº° " xfId="1812" xr:uid="{00000000-0005-0000-0000-000013070000}"/>
    <cellStyle name="ÄÞ¸¶ [0]_»ç¾÷È¿°ú" xfId="1813" xr:uid="{00000000-0005-0000-0000-000014070000}"/>
    <cellStyle name="AÞ¸¶ [0]_°eE¹_11¿a½A " xfId="1814" xr:uid="{00000000-0005-0000-0000-000015070000}"/>
    <cellStyle name="ÄÞ¸¶ [0]_º»¼± ±æ¾î±úºÎ ¼ö·® Áý°èÇ¥ " xfId="1815" xr:uid="{00000000-0005-0000-0000-000016070000}"/>
    <cellStyle name="AÞ¸¶ [0]_º≫¼± ±æ¾i±uºI ¼o·R Ay°eC￥ " xfId="1816" xr:uid="{00000000-0005-0000-0000-000017070000}"/>
    <cellStyle name="AÞ¸¶_ 2ÆAAþº° " xfId="1817" xr:uid="{00000000-0005-0000-0000-000018070000}"/>
    <cellStyle name="ÄÞ¸¶_»ç¾÷È¿°ú" xfId="1818" xr:uid="{00000000-0005-0000-0000-000019070000}"/>
    <cellStyle name="AÞ¸¶_°eE¹_11¿a½A " xfId="1819" xr:uid="{00000000-0005-0000-0000-00001A070000}"/>
    <cellStyle name="ÄÞ¸¶_º»¼± ±æ¾î±úºÎ ¼ö·® Áý°èÇ¥ " xfId="1820" xr:uid="{00000000-0005-0000-0000-00001B070000}"/>
    <cellStyle name="AÞ¸¶_º≫¼± ±æ¾i±uºI ¼o·R Ay°eC￥ " xfId="1821" xr:uid="{00000000-0005-0000-0000-00001C070000}"/>
    <cellStyle name="Àú¸®¼ö" xfId="1822" xr:uid="{00000000-0005-0000-0000-00001D070000}"/>
    <cellStyle name="Àú¸®¼ö0" xfId="1823" xr:uid="{00000000-0005-0000-0000-00001E070000}"/>
    <cellStyle name="Au¸r " xfId="1824" xr:uid="{00000000-0005-0000-0000-00001F070000}"/>
    <cellStyle name="Au¸r¼" xfId="1825" xr:uid="{00000000-0005-0000-0000-000020070000}"/>
    <cellStyle name="_x0001_b" xfId="1826" xr:uid="{00000000-0005-0000-0000-000021070000}"/>
    <cellStyle name="BA" xfId="1827" xr:uid="{00000000-0005-0000-0000-000022070000}"/>
    <cellStyle name="body" xfId="1828" xr:uid="{00000000-0005-0000-0000-000023070000}"/>
    <cellStyle name="C" xfId="1829" xr:uid="{00000000-0005-0000-0000-000024070000}"/>
    <cellStyle name="C¡IA¨ª_¡ic¨u¡A¨￢I¨￢¡Æ AN¡Æe " xfId="1830" xr:uid="{00000000-0005-0000-0000-000025070000}"/>
    <cellStyle name="C￥" xfId="1831" xr:uid="{00000000-0005-0000-0000-000026070000}"/>
    <cellStyle name="Ç¥" xfId="1832" xr:uid="{00000000-0005-0000-0000-000027070000}"/>
    <cellStyle name="C￥_감곡 건축(양수장 관리사)보완최종" xfId="1833" xr:uid="{00000000-0005-0000-0000-000028070000}"/>
    <cellStyle name="Ç¥_마곡보완" xfId="1834" xr:uid="{00000000-0005-0000-0000-000029070000}"/>
    <cellStyle name="C￥_신태인배수장제진기" xfId="1835" xr:uid="{00000000-0005-0000-0000-00002A070000}"/>
    <cellStyle name="Ç¥_율북보완" xfId="1836" xr:uid="{00000000-0005-0000-0000-00002B070000}"/>
    <cellStyle name="C￥_음성양수장단가보완(건축)" xfId="1837" xr:uid="{00000000-0005-0000-0000-00002C070000}"/>
    <cellStyle name="C￥AØ_  FAB AIA¤  " xfId="1838" xr:uid="{00000000-0005-0000-0000-00002D070000}"/>
    <cellStyle name="Ç¥ÁØ_»ç¾÷È¿°ú" xfId="1839" xr:uid="{00000000-0005-0000-0000-00002E070000}"/>
    <cellStyle name="C￥AØ_≫c¾÷ºIº° AN°e " xfId="1840" xr:uid="{00000000-0005-0000-0000-00002F070000}"/>
    <cellStyle name="Calc Currency (0)" xfId="1841" xr:uid="{00000000-0005-0000-0000-000030070000}"/>
    <cellStyle name="category" xfId="1842" xr:uid="{00000000-0005-0000-0000-000031070000}"/>
    <cellStyle name="CIAIÆU¸μAⓒ" xfId="1843" xr:uid="{00000000-0005-0000-0000-000032070000}"/>
    <cellStyle name="ⓒo" xfId="1844" xr:uid="{00000000-0005-0000-0000-000033070000}"/>
    <cellStyle name="Çõ»ê" xfId="1845" xr:uid="{00000000-0005-0000-0000-000034070000}"/>
    <cellStyle name="Co≫" xfId="1846" xr:uid="{00000000-0005-0000-0000-000035070000}"/>
    <cellStyle name="Comma" xfId="1847" xr:uid="{00000000-0005-0000-0000-000036070000}"/>
    <cellStyle name="Comma [0]" xfId="1848" xr:uid="{00000000-0005-0000-0000-000037070000}"/>
    <cellStyle name="comma zerodec" xfId="1849" xr:uid="{00000000-0005-0000-0000-000038070000}"/>
    <cellStyle name="Comma_ SG&amp;A Bridge" xfId="1850" xr:uid="{00000000-0005-0000-0000-000039070000}"/>
    <cellStyle name="Comma0" xfId="1851" xr:uid="{00000000-0005-0000-0000-00003A070000}"/>
    <cellStyle name="Commm_laroux_12~3SO2_97회비_laroux" xfId="1852" xr:uid="{00000000-0005-0000-0000-00003B070000}"/>
    <cellStyle name="Copied" xfId="1853" xr:uid="{00000000-0005-0000-0000-00003C070000}"/>
    <cellStyle name="Curren?_x0012_퐀_x0017_?" xfId="1854" xr:uid="{00000000-0005-0000-0000-00003D070000}"/>
    <cellStyle name="Currency" xfId="1855" xr:uid="{00000000-0005-0000-0000-00003E070000}"/>
    <cellStyle name="Currency [0]" xfId="1856" xr:uid="{00000000-0005-0000-0000-00003F070000}"/>
    <cellStyle name="Currency [ﺜ]_P&amp;L_laroux" xfId="1857" xr:uid="{00000000-0005-0000-0000-000040070000}"/>
    <cellStyle name="Currency_ SG&amp;A Bridge " xfId="1858" xr:uid="{00000000-0005-0000-0000-000041070000}"/>
    <cellStyle name="Currency0" xfId="1859" xr:uid="{00000000-0005-0000-0000-000042070000}"/>
    <cellStyle name="Currency1" xfId="1860" xr:uid="{00000000-0005-0000-0000-000043070000}"/>
    <cellStyle name="Date" xfId="1861" xr:uid="{00000000-0005-0000-0000-000044070000}"/>
    <cellStyle name="Dezimal [0]_Compiling Utility Macros" xfId="1862" xr:uid="{00000000-0005-0000-0000-000045070000}"/>
    <cellStyle name="Dezimal_Compiling Utility Macros" xfId="1863" xr:uid="{00000000-0005-0000-0000-000046070000}"/>
    <cellStyle name="Dollar (zero dec)" xfId="1864" xr:uid="{00000000-0005-0000-0000-000047070000}"/>
    <cellStyle name="E­æo±" xfId="1865" xr:uid="{00000000-0005-0000-0000-000048070000}"/>
    <cellStyle name="E­æo±a" xfId="1866" xr:uid="{00000000-0005-0000-0000-000049070000}"/>
    <cellStyle name="È­æó±âè£" xfId="1867" xr:uid="{00000000-0005-0000-0000-00004A070000}"/>
    <cellStyle name="È­æó±âè£0" xfId="1868" xr:uid="{00000000-0005-0000-0000-00004B070000}"/>
    <cellStyle name="Entered" xfId="1869" xr:uid="{00000000-0005-0000-0000-00004C070000}"/>
    <cellStyle name="Euro" xfId="1870" xr:uid="{00000000-0005-0000-0000-00004D070000}"/>
    <cellStyle name="F2" xfId="1871" xr:uid="{00000000-0005-0000-0000-00004E070000}"/>
    <cellStyle name="F3" xfId="1872" xr:uid="{00000000-0005-0000-0000-00004F070000}"/>
    <cellStyle name="F4" xfId="1873" xr:uid="{00000000-0005-0000-0000-000050070000}"/>
    <cellStyle name="F5" xfId="1874" xr:uid="{00000000-0005-0000-0000-000051070000}"/>
    <cellStyle name="F6" xfId="1875" xr:uid="{00000000-0005-0000-0000-000052070000}"/>
    <cellStyle name="F7" xfId="1876" xr:uid="{00000000-0005-0000-0000-000053070000}"/>
    <cellStyle name="F8" xfId="1877" xr:uid="{00000000-0005-0000-0000-000054070000}"/>
    <cellStyle name="Fixed" xfId="1878" xr:uid="{00000000-0005-0000-0000-000055070000}"/>
    <cellStyle name="Grey" xfId="1879" xr:uid="{00000000-0005-0000-0000-000056070000}"/>
    <cellStyle name="Grey 2" xfId="1880" xr:uid="{00000000-0005-0000-0000-000057070000}"/>
    <cellStyle name="head" xfId="1881" xr:uid="{00000000-0005-0000-0000-000058070000}"/>
    <cellStyle name="head 1" xfId="1882" xr:uid="{00000000-0005-0000-0000-000059070000}"/>
    <cellStyle name="head 1-1" xfId="1883" xr:uid="{00000000-0005-0000-0000-00005A070000}"/>
    <cellStyle name="HEADER" xfId="1884" xr:uid="{00000000-0005-0000-0000-00005B070000}"/>
    <cellStyle name="Header1" xfId="1885" xr:uid="{00000000-0005-0000-0000-00005C070000}"/>
    <cellStyle name="Header2" xfId="1886" xr:uid="{00000000-0005-0000-0000-00005D070000}"/>
    <cellStyle name="Heading 1" xfId="1887" xr:uid="{00000000-0005-0000-0000-00005E070000}"/>
    <cellStyle name="Heading 2" xfId="1888" xr:uid="{00000000-0005-0000-0000-00005F070000}"/>
    <cellStyle name="Heading1" xfId="1889" xr:uid="{00000000-0005-0000-0000-000060070000}"/>
    <cellStyle name="Heading2" xfId="1890" xr:uid="{00000000-0005-0000-0000-000061070000}"/>
    <cellStyle name="HelpStyle" xfId="1891" xr:uid="{00000000-0005-0000-0000-000062070000}"/>
    <cellStyle name="Helv8_PFD4.XLS" xfId="1892" xr:uid="{00000000-0005-0000-0000-000063070000}"/>
    <cellStyle name="Hyperlink_NEGS" xfId="1893" xr:uid="{00000000-0005-0000-0000-000064070000}"/>
    <cellStyle name="Input [yellow]" xfId="1894" xr:uid="{00000000-0005-0000-0000-000065070000}"/>
    <cellStyle name="Input [yellow] 2" xfId="1895" xr:uid="{00000000-0005-0000-0000-000066070000}"/>
    <cellStyle name="L`" xfId="1896" xr:uid="{00000000-0005-0000-0000-000067070000}"/>
    <cellStyle name="left" xfId="1897" xr:uid="{00000000-0005-0000-0000-000068070000}"/>
    <cellStyle name="M3" xfId="1898" xr:uid="{00000000-0005-0000-0000-000069070000}"/>
    <cellStyle name="Midtitle" xfId="1899" xr:uid="{00000000-0005-0000-0000-00006A070000}"/>
    <cellStyle name="Milliers [0]_399GC10" xfId="1900" xr:uid="{00000000-0005-0000-0000-00006B070000}"/>
    <cellStyle name="Milliers_399GC10" xfId="1901" xr:uid="{00000000-0005-0000-0000-00006C070000}"/>
    <cellStyle name="Model" xfId="1902" xr:uid="{00000000-0005-0000-0000-00006D070000}"/>
    <cellStyle name="Mon?aire [0]_399GC10" xfId="1903" xr:uid="{00000000-0005-0000-0000-00006E070000}"/>
    <cellStyle name="Mon?aire_399GC10" xfId="1904" xr:uid="{00000000-0005-0000-0000-00006F070000}"/>
    <cellStyle name="no dec" xfId="1905" xr:uid="{00000000-0005-0000-0000-000070070000}"/>
    <cellStyle name="normal" xfId="1906" xr:uid="{00000000-0005-0000-0000-000071070000}"/>
    <cellStyle name="Normal - Style1" xfId="1907" xr:uid="{00000000-0005-0000-0000-000072070000}"/>
    <cellStyle name="Normal - Style1 2" xfId="1908" xr:uid="{00000000-0005-0000-0000-000073070000}"/>
    <cellStyle name="Normal - Style2" xfId="1909" xr:uid="{00000000-0005-0000-0000-000074070000}"/>
    <cellStyle name="Normal - Style3" xfId="1910" xr:uid="{00000000-0005-0000-0000-000075070000}"/>
    <cellStyle name="Normal - Style4" xfId="1911" xr:uid="{00000000-0005-0000-0000-000076070000}"/>
    <cellStyle name="Normal - Style5" xfId="1912" xr:uid="{00000000-0005-0000-0000-000077070000}"/>
    <cellStyle name="Normal - Style6" xfId="1913" xr:uid="{00000000-0005-0000-0000-000078070000}"/>
    <cellStyle name="Normal - Style7" xfId="1914" xr:uid="{00000000-0005-0000-0000-000079070000}"/>
    <cellStyle name="Normal - Style8" xfId="1915" xr:uid="{00000000-0005-0000-0000-00007A070000}"/>
    <cellStyle name="Normal - 유형1" xfId="1916" xr:uid="{00000000-0005-0000-0000-00007B070000}"/>
    <cellStyle name="Normal_ SG&amp;A Bridge" xfId="1917" xr:uid="{00000000-0005-0000-0000-00007C070000}"/>
    <cellStyle name="Œ…?æ맖?e [0.00]_laroux" xfId="1918" xr:uid="{00000000-0005-0000-0000-00007D070000}"/>
    <cellStyle name="Œ…?æ맖?e_laroux" xfId="1919" xr:uid="{00000000-0005-0000-0000-00007E070000}"/>
    <cellStyle name="oh" xfId="1920" xr:uid="{00000000-0005-0000-0000-00007F070000}"/>
    <cellStyle name="Percent" xfId="1921" xr:uid="{00000000-0005-0000-0000-000080070000}"/>
    <cellStyle name="Percent [2]" xfId="1922" xr:uid="{00000000-0005-0000-0000-000081070000}"/>
    <cellStyle name="Percent_(개발사업)" xfId="1923" xr:uid="{00000000-0005-0000-0000-000082070000}"/>
    <cellStyle name="RevList" xfId="1924" xr:uid="{00000000-0005-0000-0000-000083070000}"/>
    <cellStyle name="Standard_Anpassen der Amortisation" xfId="1925" xr:uid="{00000000-0005-0000-0000-000084070000}"/>
    <cellStyle name="subhead" xfId="1926" xr:uid="{00000000-0005-0000-0000-000085070000}"/>
    <cellStyle name="Subtotal" xfId="1927" xr:uid="{00000000-0005-0000-0000-000086070000}"/>
    <cellStyle name="testtitle" xfId="1928" xr:uid="{00000000-0005-0000-0000-000087070000}"/>
    <cellStyle name="Title" xfId="1929" xr:uid="{00000000-0005-0000-0000-000088070000}"/>
    <cellStyle name="title [1]" xfId="1930" xr:uid="{00000000-0005-0000-0000-000089070000}"/>
    <cellStyle name="title [2]" xfId="1931" xr:uid="{00000000-0005-0000-0000-00008A070000}"/>
    <cellStyle name="Title_02 김제1-1공구(설계가1203입수)" xfId="1932" xr:uid="{00000000-0005-0000-0000-00008B070000}"/>
    <cellStyle name="TON" xfId="1933" xr:uid="{00000000-0005-0000-0000-00008C070000}"/>
    <cellStyle name="Total" xfId="1934" xr:uid="{00000000-0005-0000-0000-00008D070000}"/>
    <cellStyle name="UM" xfId="1935" xr:uid="{00000000-0005-0000-0000-00008E070000}"/>
    <cellStyle name="W?rung [0]_Compiling Utility Macros" xfId="1936" xr:uid="{00000000-0005-0000-0000-00008F070000}"/>
    <cellStyle name="W?rung_Compiling Utility Macros" xfId="1937" xr:uid="{00000000-0005-0000-0000-000090070000}"/>
    <cellStyle name="wrap" xfId="1938" xr:uid="{00000000-0005-0000-0000-000091070000}"/>
    <cellStyle name="μU¿¡ ¿A´A CIAIÆU¸μAⓒ" xfId="1939" xr:uid="{00000000-0005-0000-0000-000092070000}"/>
    <cellStyle name="ハイパーリンク_NT見10" xfId="1940" xr:uid="{00000000-0005-0000-0000-000093070000}"/>
    <cellStyle name="|?ドE" xfId="1941" xr:uid="{00000000-0005-0000-0000-000094070000}"/>
    <cellStyle name="강조색1 2" xfId="1942" xr:uid="{00000000-0005-0000-0000-000095070000}"/>
    <cellStyle name="강조색1 3" xfId="1943" xr:uid="{00000000-0005-0000-0000-000096070000}"/>
    <cellStyle name="강조색2 2" xfId="1944" xr:uid="{00000000-0005-0000-0000-000097070000}"/>
    <cellStyle name="강조색2 3" xfId="1945" xr:uid="{00000000-0005-0000-0000-000098070000}"/>
    <cellStyle name="강조색3 2" xfId="1946" xr:uid="{00000000-0005-0000-0000-000099070000}"/>
    <cellStyle name="강조색3 3" xfId="1947" xr:uid="{00000000-0005-0000-0000-00009A070000}"/>
    <cellStyle name="강조색4 2" xfId="1948" xr:uid="{00000000-0005-0000-0000-00009B070000}"/>
    <cellStyle name="강조색4 3" xfId="1949" xr:uid="{00000000-0005-0000-0000-00009C070000}"/>
    <cellStyle name="강조색5 2" xfId="1950" xr:uid="{00000000-0005-0000-0000-00009D070000}"/>
    <cellStyle name="강조색5 3" xfId="1951" xr:uid="{00000000-0005-0000-0000-00009E070000}"/>
    <cellStyle name="강조색6 2" xfId="1952" xr:uid="{00000000-0005-0000-0000-00009F070000}"/>
    <cellStyle name="강조색6 3" xfId="1953" xr:uid="{00000000-0005-0000-0000-0000A0070000}"/>
    <cellStyle name="경고문 2" xfId="1954" xr:uid="{00000000-0005-0000-0000-0000A1070000}"/>
    <cellStyle name="경고문 3" xfId="1955" xr:uid="{00000000-0005-0000-0000-0000A2070000}"/>
    <cellStyle name="계산 2" xfId="1956" xr:uid="{00000000-0005-0000-0000-0000A3070000}"/>
    <cellStyle name="계산 3" xfId="1957" xr:uid="{00000000-0005-0000-0000-0000A4070000}"/>
    <cellStyle name="고정소숫점" xfId="1958" xr:uid="{00000000-0005-0000-0000-0000A5070000}"/>
    <cellStyle name="고정소숫점 2" xfId="1959" xr:uid="{00000000-0005-0000-0000-0000A6070000}"/>
    <cellStyle name="고정출력1" xfId="1960" xr:uid="{00000000-0005-0000-0000-0000A7070000}"/>
    <cellStyle name="고정출력2" xfId="1961" xr:uid="{00000000-0005-0000-0000-0000A8070000}"/>
    <cellStyle name="괘선" xfId="1962" xr:uid="{00000000-0005-0000-0000-0000A9070000}"/>
    <cellStyle name="괘선1" xfId="1963" xr:uid="{00000000-0005-0000-0000-0000AA070000}"/>
    <cellStyle name="咬訌裝?INCOM1" xfId="1964" xr:uid="{00000000-0005-0000-0000-0000AB070000}"/>
    <cellStyle name="咬訌裝?INCOM10" xfId="1965" xr:uid="{00000000-0005-0000-0000-0000AC070000}"/>
    <cellStyle name="咬訌裝?INCOM2" xfId="1966" xr:uid="{00000000-0005-0000-0000-0000AD070000}"/>
    <cellStyle name="咬訌裝?INCOM3" xfId="1967" xr:uid="{00000000-0005-0000-0000-0000AE070000}"/>
    <cellStyle name="咬訌裝?INCOM4" xfId="1968" xr:uid="{00000000-0005-0000-0000-0000AF070000}"/>
    <cellStyle name="咬訌裝?INCOM5" xfId="1969" xr:uid="{00000000-0005-0000-0000-0000B0070000}"/>
    <cellStyle name="咬訌裝?INCOM6" xfId="1970" xr:uid="{00000000-0005-0000-0000-0000B1070000}"/>
    <cellStyle name="咬訌裝?INCOM7" xfId="1971" xr:uid="{00000000-0005-0000-0000-0000B2070000}"/>
    <cellStyle name="咬訌裝?INCOM8" xfId="1972" xr:uid="{00000000-0005-0000-0000-0000B3070000}"/>
    <cellStyle name="咬訌裝?INCOM9" xfId="1973" xr:uid="{00000000-0005-0000-0000-0000B4070000}"/>
    <cellStyle name="咬訌裝?PRIB11" xfId="1974" xr:uid="{00000000-0005-0000-0000-0000B5070000}"/>
    <cellStyle name="끼_x0001_?" xfId="1975" xr:uid="{00000000-0005-0000-0000-0000B6070000}"/>
    <cellStyle name="나쁨 2" xfId="1976" xr:uid="{00000000-0005-0000-0000-0000B7070000}"/>
    <cellStyle name="나쁨 3" xfId="1977" xr:uid="{00000000-0005-0000-0000-0000B8070000}"/>
    <cellStyle name="날짜" xfId="1978" xr:uid="{00000000-0005-0000-0000-0000B9070000}"/>
    <cellStyle name="남기옥" xfId="1979" xr:uid="{00000000-0005-0000-0000-0000BA070000}"/>
    <cellStyle name="내역서" xfId="1980" xr:uid="{00000000-0005-0000-0000-0000BB070000}"/>
    <cellStyle name="달러" xfId="1981" xr:uid="{00000000-0005-0000-0000-0000BC070000}"/>
    <cellStyle name="뒤에 오는 하이퍼링크" xfId="1982" xr:uid="{00000000-0005-0000-0000-0000BD070000}"/>
    <cellStyle name="똿떓죶Ø괻 [0.00]_PRODUCT DETAIL Q1" xfId="1983" xr:uid="{00000000-0005-0000-0000-0000BE070000}"/>
    <cellStyle name="똿떓죶Ø괻_PRODUCT DETAIL Q1" xfId="1984" xr:uid="{00000000-0005-0000-0000-0000BF070000}"/>
    <cellStyle name="똿뗦먛귟 [0.00]_laroux" xfId="1985" xr:uid="{00000000-0005-0000-0000-0000C0070000}"/>
    <cellStyle name="똿뗦먛귟_laroux" xfId="1986" xr:uid="{00000000-0005-0000-0000-0000C1070000}"/>
    <cellStyle name="마이너스키" xfId="1987" xr:uid="{00000000-0005-0000-0000-0000C2070000}"/>
    <cellStyle name="메모 2" xfId="1988" xr:uid="{00000000-0005-0000-0000-0000C3070000}"/>
    <cellStyle name="메모 3" xfId="1989" xr:uid="{00000000-0005-0000-0000-0000C4070000}"/>
    <cellStyle name="묮뎋 [0.00]_PRODUCT DETAIL Q1" xfId="1990" xr:uid="{00000000-0005-0000-0000-0000C5070000}"/>
    <cellStyle name="묮뎋_PRODUCT DETAIL Q1" xfId="1991" xr:uid="{00000000-0005-0000-0000-0000C6070000}"/>
    <cellStyle name="믅됞 [0.00]_laroux" xfId="1992" xr:uid="{00000000-0005-0000-0000-0000C7070000}"/>
    <cellStyle name="믅됞_laroux" xfId="1993" xr:uid="{00000000-0005-0000-0000-0000C8070000}"/>
    <cellStyle name="배분" xfId="1994" xr:uid="{00000000-0005-0000-0000-0000C9070000}"/>
    <cellStyle name="백" xfId="1995" xr:uid="{00000000-0005-0000-0000-0000CA070000}"/>
    <cellStyle name="백 " xfId="1996" xr:uid="{00000000-0005-0000-0000-0000CB070000}"/>
    <cellStyle name="백분율" xfId="1997" builtinId="5"/>
    <cellStyle name="백분율 [△1]" xfId="1998" xr:uid="{00000000-0005-0000-0000-0000CD070000}"/>
    <cellStyle name="백분율 [△2]" xfId="1999" xr:uid="{00000000-0005-0000-0000-0000CE070000}"/>
    <cellStyle name="백분율 [0]" xfId="2000" xr:uid="{00000000-0005-0000-0000-0000CF070000}"/>
    <cellStyle name="백분율 [2]" xfId="2001" xr:uid="{00000000-0005-0000-0000-0000D0070000}"/>
    <cellStyle name="백분율 10" xfId="2002" xr:uid="{00000000-0005-0000-0000-0000D1070000}"/>
    <cellStyle name="백분율 11" xfId="2003" xr:uid="{00000000-0005-0000-0000-0000D2070000}"/>
    <cellStyle name="백분율 12" xfId="2004" xr:uid="{00000000-0005-0000-0000-0000D3070000}"/>
    <cellStyle name="백분율 13" xfId="2005" xr:uid="{00000000-0005-0000-0000-0000D4070000}"/>
    <cellStyle name="백분율 14" xfId="2006" xr:uid="{00000000-0005-0000-0000-0000D5070000}"/>
    <cellStyle name="백분율 2" xfId="2007" xr:uid="{00000000-0005-0000-0000-0000D6070000}"/>
    <cellStyle name="백분율 2 2" xfId="2008" xr:uid="{00000000-0005-0000-0000-0000D7070000}"/>
    <cellStyle name="백분율 2 2 2" xfId="2009" xr:uid="{00000000-0005-0000-0000-0000D8070000}"/>
    <cellStyle name="백분율 2 3" xfId="2010" xr:uid="{00000000-0005-0000-0000-0000D9070000}"/>
    <cellStyle name="백분율 3" xfId="2011" xr:uid="{00000000-0005-0000-0000-0000DA070000}"/>
    <cellStyle name="백분율 3 2" xfId="2012" xr:uid="{00000000-0005-0000-0000-0000DB070000}"/>
    <cellStyle name="백분율 4" xfId="2013" xr:uid="{00000000-0005-0000-0000-0000DC070000}"/>
    <cellStyle name="백분율 4 2" xfId="2014" xr:uid="{00000000-0005-0000-0000-0000DD070000}"/>
    <cellStyle name="백분율 5" xfId="2015" xr:uid="{00000000-0005-0000-0000-0000DE070000}"/>
    <cellStyle name="백분율 5 2" xfId="2016" xr:uid="{00000000-0005-0000-0000-0000DF070000}"/>
    <cellStyle name="백분율 6" xfId="2017" xr:uid="{00000000-0005-0000-0000-0000E0070000}"/>
    <cellStyle name="백분율 6 2" xfId="2018" xr:uid="{00000000-0005-0000-0000-0000E1070000}"/>
    <cellStyle name="백분율 7" xfId="2019" xr:uid="{00000000-0005-0000-0000-0000E2070000}"/>
    <cellStyle name="백분율 8" xfId="2020" xr:uid="{00000000-0005-0000-0000-0000E3070000}"/>
    <cellStyle name="백분율 9" xfId="2021" xr:uid="{00000000-0005-0000-0000-0000E4070000}"/>
    <cellStyle name="백분율［△1］" xfId="2022" xr:uid="{00000000-0005-0000-0000-0000E5070000}"/>
    <cellStyle name="백분율［△2］" xfId="2023" xr:uid="{00000000-0005-0000-0000-0000E6070000}"/>
    <cellStyle name="범위" xfId="2024" xr:uid="{00000000-0005-0000-0000-0000E7070000}"/>
    <cellStyle name="보통 2" xfId="2025" xr:uid="{00000000-0005-0000-0000-0000E8070000}"/>
    <cellStyle name="보통 3" xfId="2026" xr:uid="{00000000-0005-0000-0000-0000E9070000}"/>
    <cellStyle name="凤준" xfId="2027" xr:uid="{00000000-0005-0000-0000-0000EA070000}"/>
    <cellStyle name="뷭?" xfId="2028" xr:uid="{00000000-0005-0000-0000-0000EB070000}"/>
    <cellStyle name="뷭? 2" xfId="2029" xr:uid="{00000000-0005-0000-0000-0000EC070000}"/>
    <cellStyle name="뷭?_BOOKSHIP" xfId="2030" xr:uid="{00000000-0005-0000-0000-0000ED070000}"/>
    <cellStyle name="빨강" xfId="2031" xr:uid="{00000000-0005-0000-0000-0000EE070000}"/>
    <cellStyle name="선택영역" xfId="2032" xr:uid="{00000000-0005-0000-0000-0000EF070000}"/>
    <cellStyle name="선택영역의 가운데로" xfId="2033" xr:uid="{00000000-0005-0000-0000-0000F0070000}"/>
    <cellStyle name="설계서" xfId="2034" xr:uid="{00000000-0005-0000-0000-0000F1070000}"/>
    <cellStyle name="설명 텍스트 2" xfId="2035" xr:uid="{00000000-0005-0000-0000-0000F2070000}"/>
    <cellStyle name="설명 텍스트 3" xfId="2036" xr:uid="{00000000-0005-0000-0000-0000F3070000}"/>
    <cellStyle name="셀 확인 2" xfId="2037" xr:uid="{00000000-0005-0000-0000-0000F4070000}"/>
    <cellStyle name="셀 확인 3" xfId="2038" xr:uid="{00000000-0005-0000-0000-0000F5070000}"/>
    <cellStyle name="수당" xfId="2039" xr:uid="{00000000-0005-0000-0000-0000F6070000}"/>
    <cellStyle name="수당2" xfId="2040" xr:uid="{00000000-0005-0000-0000-0000F7070000}"/>
    <cellStyle name="숫자" xfId="2041" xr:uid="{00000000-0005-0000-0000-0000F8070000}"/>
    <cellStyle name="숫자(R)" xfId="2042" xr:uid="{00000000-0005-0000-0000-0000F9070000}"/>
    <cellStyle name="숫자(R) 2" xfId="2043" xr:uid="{00000000-0005-0000-0000-0000FA070000}"/>
    <cellStyle name="숫자1" xfId="2044" xr:uid="{00000000-0005-0000-0000-0000FB070000}"/>
    <cellStyle name="숫자3" xfId="2045" xr:uid="{00000000-0005-0000-0000-0000FC070000}"/>
    <cellStyle name="쉼표 [0]" xfId="2046" builtinId="6"/>
    <cellStyle name="쉼표 [0] 119" xfId="2047" xr:uid="{00000000-0005-0000-0000-0000FE070000}"/>
    <cellStyle name="쉼표 [0] 2" xfId="2048" xr:uid="{00000000-0005-0000-0000-0000FF070000}"/>
    <cellStyle name="쉼표 [0] 2 2" xfId="2049" xr:uid="{00000000-0005-0000-0000-000000080000}"/>
    <cellStyle name="쉼표 [0] 2 2 2" xfId="2050" xr:uid="{00000000-0005-0000-0000-000001080000}"/>
    <cellStyle name="쉼표 [0] 2 3" xfId="2051" xr:uid="{00000000-0005-0000-0000-000002080000}"/>
    <cellStyle name="쉼표 [0] 2 4" xfId="2052" xr:uid="{00000000-0005-0000-0000-000003080000}"/>
    <cellStyle name="쉼표 [0] 3" xfId="2053" xr:uid="{00000000-0005-0000-0000-000004080000}"/>
    <cellStyle name="쉼표 [0] 3 2" xfId="2054" xr:uid="{00000000-0005-0000-0000-000005080000}"/>
    <cellStyle name="쉼표 [0] 4" xfId="2055" xr:uid="{00000000-0005-0000-0000-000006080000}"/>
    <cellStyle name="쉼표 [0] 4 2" xfId="2056" xr:uid="{00000000-0005-0000-0000-000007080000}"/>
    <cellStyle name="쉼표 [0] 5" xfId="2057" xr:uid="{00000000-0005-0000-0000-000008080000}"/>
    <cellStyle name="쉼표 [0] 6 2" xfId="2058" xr:uid="{00000000-0005-0000-0000-000009080000}"/>
    <cellStyle name="스타일 1" xfId="2059" xr:uid="{00000000-0005-0000-0000-00000A080000}"/>
    <cellStyle name="스타일 10" xfId="2060" xr:uid="{00000000-0005-0000-0000-00000B080000}"/>
    <cellStyle name="스타일 11" xfId="2061" xr:uid="{00000000-0005-0000-0000-00000C080000}"/>
    <cellStyle name="스타일 12" xfId="2062" xr:uid="{00000000-0005-0000-0000-00000D080000}"/>
    <cellStyle name="스타일 13" xfId="2063" xr:uid="{00000000-0005-0000-0000-00000E080000}"/>
    <cellStyle name="스타일 14" xfId="2064" xr:uid="{00000000-0005-0000-0000-00000F080000}"/>
    <cellStyle name="스타일 15" xfId="2065" xr:uid="{00000000-0005-0000-0000-000010080000}"/>
    <cellStyle name="스타일 16" xfId="2066" xr:uid="{00000000-0005-0000-0000-000011080000}"/>
    <cellStyle name="스타일 17" xfId="2067" xr:uid="{00000000-0005-0000-0000-000012080000}"/>
    <cellStyle name="스타일 18" xfId="2068" xr:uid="{00000000-0005-0000-0000-000013080000}"/>
    <cellStyle name="스타일 19" xfId="2069" xr:uid="{00000000-0005-0000-0000-000014080000}"/>
    <cellStyle name="스타일 2" xfId="2070" xr:uid="{00000000-0005-0000-0000-000015080000}"/>
    <cellStyle name="스타일 20" xfId="2071" xr:uid="{00000000-0005-0000-0000-000016080000}"/>
    <cellStyle name="스타일 21" xfId="2072" xr:uid="{00000000-0005-0000-0000-000017080000}"/>
    <cellStyle name="스타일 22" xfId="2073" xr:uid="{00000000-0005-0000-0000-000018080000}"/>
    <cellStyle name="스타일 23" xfId="2074" xr:uid="{00000000-0005-0000-0000-000019080000}"/>
    <cellStyle name="스타일 24" xfId="2075" xr:uid="{00000000-0005-0000-0000-00001A080000}"/>
    <cellStyle name="스타일 25" xfId="2076" xr:uid="{00000000-0005-0000-0000-00001B080000}"/>
    <cellStyle name="스타일 26" xfId="2077" xr:uid="{00000000-0005-0000-0000-00001C080000}"/>
    <cellStyle name="스타일 27" xfId="2078" xr:uid="{00000000-0005-0000-0000-00001D080000}"/>
    <cellStyle name="스타일 28" xfId="2079" xr:uid="{00000000-0005-0000-0000-00001E080000}"/>
    <cellStyle name="스타일 29" xfId="2080" xr:uid="{00000000-0005-0000-0000-00001F080000}"/>
    <cellStyle name="스타일 3" xfId="2081" xr:uid="{00000000-0005-0000-0000-000020080000}"/>
    <cellStyle name="스타일 30" xfId="2082" xr:uid="{00000000-0005-0000-0000-000021080000}"/>
    <cellStyle name="스타일 31" xfId="2083" xr:uid="{00000000-0005-0000-0000-000022080000}"/>
    <cellStyle name="스타일 32" xfId="2084" xr:uid="{00000000-0005-0000-0000-000023080000}"/>
    <cellStyle name="스타일 33" xfId="2085" xr:uid="{00000000-0005-0000-0000-000024080000}"/>
    <cellStyle name="스타일 34" xfId="2086" xr:uid="{00000000-0005-0000-0000-000025080000}"/>
    <cellStyle name="스타일 35" xfId="2087" xr:uid="{00000000-0005-0000-0000-000026080000}"/>
    <cellStyle name="스타일 36" xfId="2088" xr:uid="{00000000-0005-0000-0000-000027080000}"/>
    <cellStyle name="스타일 37" xfId="2089" xr:uid="{00000000-0005-0000-0000-000028080000}"/>
    <cellStyle name="스타일 38" xfId="2090" xr:uid="{00000000-0005-0000-0000-000029080000}"/>
    <cellStyle name="스타일 39" xfId="2091" xr:uid="{00000000-0005-0000-0000-00002A080000}"/>
    <cellStyle name="스타일 4" xfId="2092" xr:uid="{00000000-0005-0000-0000-00002B080000}"/>
    <cellStyle name="스타일 40" xfId="2093" xr:uid="{00000000-0005-0000-0000-00002C080000}"/>
    <cellStyle name="스타일 41" xfId="2094" xr:uid="{00000000-0005-0000-0000-00002D080000}"/>
    <cellStyle name="스타일 42" xfId="2095" xr:uid="{00000000-0005-0000-0000-00002E080000}"/>
    <cellStyle name="스타일 43" xfId="2096" xr:uid="{00000000-0005-0000-0000-00002F080000}"/>
    <cellStyle name="스타일 44" xfId="2097" xr:uid="{00000000-0005-0000-0000-000030080000}"/>
    <cellStyle name="스타일 45" xfId="2098" xr:uid="{00000000-0005-0000-0000-000031080000}"/>
    <cellStyle name="스타일 46" xfId="2099" xr:uid="{00000000-0005-0000-0000-000032080000}"/>
    <cellStyle name="스타일 47" xfId="2100" xr:uid="{00000000-0005-0000-0000-000033080000}"/>
    <cellStyle name="스타일 48" xfId="2101" xr:uid="{00000000-0005-0000-0000-000034080000}"/>
    <cellStyle name="스타일 49" xfId="2102" xr:uid="{00000000-0005-0000-0000-000035080000}"/>
    <cellStyle name="스타일 5" xfId="2103" xr:uid="{00000000-0005-0000-0000-000036080000}"/>
    <cellStyle name="스타일 50" xfId="2104" xr:uid="{00000000-0005-0000-0000-000037080000}"/>
    <cellStyle name="스타일 51" xfId="2105" xr:uid="{00000000-0005-0000-0000-000038080000}"/>
    <cellStyle name="스타일 52" xfId="2106" xr:uid="{00000000-0005-0000-0000-000039080000}"/>
    <cellStyle name="스타일 53" xfId="2107" xr:uid="{00000000-0005-0000-0000-00003A080000}"/>
    <cellStyle name="스타일 54" xfId="2108" xr:uid="{00000000-0005-0000-0000-00003B080000}"/>
    <cellStyle name="스타일 55" xfId="2109" xr:uid="{00000000-0005-0000-0000-00003C080000}"/>
    <cellStyle name="스타일 56" xfId="2110" xr:uid="{00000000-0005-0000-0000-00003D080000}"/>
    <cellStyle name="스타일 57" xfId="2111" xr:uid="{00000000-0005-0000-0000-00003E080000}"/>
    <cellStyle name="스타일 58" xfId="2112" xr:uid="{00000000-0005-0000-0000-00003F080000}"/>
    <cellStyle name="스타일 59" xfId="2113" xr:uid="{00000000-0005-0000-0000-000040080000}"/>
    <cellStyle name="스타일 6" xfId="2114" xr:uid="{00000000-0005-0000-0000-000041080000}"/>
    <cellStyle name="스타일 60" xfId="2115" xr:uid="{00000000-0005-0000-0000-000042080000}"/>
    <cellStyle name="스타일 61" xfId="2116" xr:uid="{00000000-0005-0000-0000-000043080000}"/>
    <cellStyle name="스타일 62" xfId="2117" xr:uid="{00000000-0005-0000-0000-000044080000}"/>
    <cellStyle name="스타일 63" xfId="2118" xr:uid="{00000000-0005-0000-0000-000045080000}"/>
    <cellStyle name="스타일 64" xfId="2119" xr:uid="{00000000-0005-0000-0000-000046080000}"/>
    <cellStyle name="스타일 65" xfId="2120" xr:uid="{00000000-0005-0000-0000-000047080000}"/>
    <cellStyle name="스타일 66" xfId="2121" xr:uid="{00000000-0005-0000-0000-000048080000}"/>
    <cellStyle name="스타일 67" xfId="2122" xr:uid="{00000000-0005-0000-0000-000049080000}"/>
    <cellStyle name="스타일 68" xfId="2123" xr:uid="{00000000-0005-0000-0000-00004A080000}"/>
    <cellStyle name="스타일 69" xfId="2124" xr:uid="{00000000-0005-0000-0000-00004B080000}"/>
    <cellStyle name="스타일 7" xfId="2125" xr:uid="{00000000-0005-0000-0000-00004C080000}"/>
    <cellStyle name="스타일 70" xfId="2126" xr:uid="{00000000-0005-0000-0000-00004D080000}"/>
    <cellStyle name="스타일 71" xfId="2127" xr:uid="{00000000-0005-0000-0000-00004E080000}"/>
    <cellStyle name="스타일 72" xfId="2128" xr:uid="{00000000-0005-0000-0000-00004F080000}"/>
    <cellStyle name="스타일 73" xfId="2129" xr:uid="{00000000-0005-0000-0000-000050080000}"/>
    <cellStyle name="스타일 8" xfId="2130" xr:uid="{00000000-0005-0000-0000-000051080000}"/>
    <cellStyle name="스타일 9" xfId="2131" xr:uid="{00000000-0005-0000-0000-000052080000}"/>
    <cellStyle name="안건회계법인" xfId="2132" xr:uid="{00000000-0005-0000-0000-000053080000}"/>
    <cellStyle name="연결된 셀 2" xfId="2133" xr:uid="{00000000-0005-0000-0000-000054080000}"/>
    <cellStyle name="연결된 셀 3" xfId="2134" xr:uid="{00000000-0005-0000-0000-000055080000}"/>
    <cellStyle name="왼쪽2" xfId="2135" xr:uid="{00000000-0005-0000-0000-000056080000}"/>
    <cellStyle name="요약 2" xfId="2136" xr:uid="{00000000-0005-0000-0000-000057080000}"/>
    <cellStyle name="요약 3" xfId="2137" xr:uid="{00000000-0005-0000-0000-000058080000}"/>
    <cellStyle name="원" xfId="2138" xr:uid="{00000000-0005-0000-0000-000059080000}"/>
    <cellStyle name="원_02 김제1-1공구(설계가1203입수)" xfId="2139" xr:uid="{00000000-0005-0000-0000-00005A080000}"/>
    <cellStyle name="원_03기본및실시설계" xfId="2140" xr:uid="{00000000-0005-0000-0000-00005B080000}"/>
    <cellStyle name="원_감곡 건축(양수장 관리사)보완최종" xfId="2141" xr:uid="{00000000-0005-0000-0000-00005C080000}"/>
    <cellStyle name="원_기초처리(북창제)" xfId="2142" xr:uid="{00000000-0005-0000-0000-00005D080000}"/>
    <cellStyle name="원_기초처리(신성제)" xfId="2143" xr:uid="{00000000-0005-0000-0000-00005E080000}"/>
    <cellStyle name="원_기초처리(용산제)" xfId="2144" xr:uid="{00000000-0005-0000-0000-00005F080000}"/>
    <cellStyle name="원_수양지구(원가계산서)" xfId="2145" xr:uid="{00000000-0005-0000-0000-000060080000}"/>
    <cellStyle name="원_수양지구(총괄표)" xfId="2146" xr:uid="{00000000-0005-0000-0000-000061080000}"/>
    <cellStyle name="원_칠원대산입찰내역서" xfId="2147" xr:uid="{00000000-0005-0000-0000-000062080000}"/>
    <cellStyle name="유1" xfId="2148" xr:uid="{00000000-0005-0000-0000-000063080000}"/>
    <cellStyle name="유영" xfId="2149" xr:uid="{00000000-0005-0000-0000-000064080000}"/>
    <cellStyle name="을지" xfId="2150" xr:uid="{00000000-0005-0000-0000-000065080000}"/>
    <cellStyle name="일반" xfId="2151" xr:uid="{00000000-0005-0000-0000-000066080000}"/>
    <cellStyle name="一般_GARMENT STEP FORM HK" xfId="2152" xr:uid="{00000000-0005-0000-0000-000067080000}"/>
    <cellStyle name="입력 2" xfId="2153" xr:uid="{00000000-0005-0000-0000-000068080000}"/>
    <cellStyle name="입력 3" xfId="2154" xr:uid="{00000000-0005-0000-0000-000069080000}"/>
    <cellStyle name="자리수" xfId="2155" xr:uid="{00000000-0005-0000-0000-00006A080000}"/>
    <cellStyle name="자리수 - 유형1" xfId="2156" xr:uid="{00000000-0005-0000-0000-00006B080000}"/>
    <cellStyle name="자리수_2008 상반기 토질조사 일위대가 총괄표" xfId="2157" xr:uid="{00000000-0005-0000-0000-00006C080000}"/>
    <cellStyle name="자리수0" xfId="2158" xr:uid="{00000000-0005-0000-0000-00006D080000}"/>
    <cellStyle name="자리수0 2" xfId="2159" xr:uid="{00000000-0005-0000-0000-00006E080000}"/>
    <cellStyle name="帳票" xfId="2160" xr:uid="{00000000-0005-0000-0000-00006F080000}"/>
    <cellStyle name="정비" xfId="2161" xr:uid="{00000000-0005-0000-0000-000070080000}"/>
    <cellStyle name="제목 1 2" xfId="2162" xr:uid="{00000000-0005-0000-0000-000071080000}"/>
    <cellStyle name="제목 1 3" xfId="2163" xr:uid="{00000000-0005-0000-0000-000072080000}"/>
    <cellStyle name="제목 2 2" xfId="2164" xr:uid="{00000000-0005-0000-0000-000073080000}"/>
    <cellStyle name="제목 2 3" xfId="2165" xr:uid="{00000000-0005-0000-0000-000074080000}"/>
    <cellStyle name="제목 3 2" xfId="2166" xr:uid="{00000000-0005-0000-0000-000075080000}"/>
    <cellStyle name="제목 3 3" xfId="2167" xr:uid="{00000000-0005-0000-0000-000076080000}"/>
    <cellStyle name="제목 4 2" xfId="2168" xr:uid="{00000000-0005-0000-0000-000077080000}"/>
    <cellStyle name="제목 4 3" xfId="2169" xr:uid="{00000000-0005-0000-0000-000078080000}"/>
    <cellStyle name="제목 5" xfId="2170" xr:uid="{00000000-0005-0000-0000-000079080000}"/>
    <cellStyle name="제목 6" xfId="2171" xr:uid="{00000000-0005-0000-0000-00007A080000}"/>
    <cellStyle name="좋음 2" xfId="2172" xr:uid="{00000000-0005-0000-0000-00007B080000}"/>
    <cellStyle name="좋음 3" xfId="2173" xr:uid="{00000000-0005-0000-0000-00007C080000}"/>
    <cellStyle name="지정되지 않음" xfId="2174" xr:uid="{00000000-0005-0000-0000-00007D080000}"/>
    <cellStyle name="千分位[0]_GARMENT STEP FORM HK" xfId="2175" xr:uid="{00000000-0005-0000-0000-00007E080000}"/>
    <cellStyle name="千分位_GARMENT STEP FORM HK" xfId="2176" xr:uid="{00000000-0005-0000-0000-00007F080000}"/>
    <cellStyle name="출력 2" xfId="2177" xr:uid="{00000000-0005-0000-0000-000080080000}"/>
    <cellStyle name="출력 3" xfId="2178" xr:uid="{00000000-0005-0000-0000-000081080000}"/>
    <cellStyle name="콤" xfId="2179" xr:uid="{00000000-0005-0000-0000-000082080000}"/>
    <cellStyle name="콤_03기본및실시설계" xfId="2180" xr:uid="{00000000-0005-0000-0000-000083080000}"/>
    <cellStyle name="콤_공유수면매립도시관리계획및실시설계용역" xfId="2181" xr:uid="{00000000-0005-0000-0000-000084080000}"/>
    <cellStyle name="콤마 [" xfId="2182" xr:uid="{00000000-0005-0000-0000-000085080000}"/>
    <cellStyle name="콤마 [#]" xfId="2183" xr:uid="{00000000-0005-0000-0000-000086080000}"/>
    <cellStyle name="콤마 []" xfId="2184" xr:uid="{00000000-0005-0000-0000-000087080000}"/>
    <cellStyle name="콤마 [_03기본및실시설계" xfId="2185" xr:uid="{00000000-0005-0000-0000-000088080000}"/>
    <cellStyle name="콤마 [0]" xfId="2186" xr:uid="{00000000-0005-0000-0000-000089080000}"/>
    <cellStyle name="콤마 [0]기기자재비" xfId="2187" xr:uid="{00000000-0005-0000-0000-00008A080000}"/>
    <cellStyle name="콤마 [1]" xfId="2188" xr:uid="{00000000-0005-0000-0000-00008B080000}"/>
    <cellStyle name="콤마 [2]" xfId="2189" xr:uid="{00000000-0005-0000-0000-00008C080000}"/>
    <cellStyle name="콤마 [2] 2" xfId="2190" xr:uid="{00000000-0005-0000-0000-00008D080000}"/>
    <cellStyle name="콤마 [금액]" xfId="2191" xr:uid="{00000000-0005-0000-0000-00008E080000}"/>
    <cellStyle name="콤마 [소수]" xfId="2192" xr:uid="{00000000-0005-0000-0000-00008F080000}"/>
    <cellStyle name="콤마 [수량]" xfId="2193" xr:uid="{00000000-0005-0000-0000-000090080000}"/>
    <cellStyle name="콤마(1)" xfId="2194" xr:uid="{00000000-0005-0000-0000-000091080000}"/>
    <cellStyle name="콤마[ ]" xfId="2195" xr:uid="{00000000-0005-0000-0000-000092080000}"/>
    <cellStyle name="콤마[*]" xfId="2196" xr:uid="{00000000-0005-0000-0000-000093080000}"/>
    <cellStyle name="콤마[,]" xfId="2197" xr:uid="{00000000-0005-0000-0000-000094080000}"/>
    <cellStyle name="콤마[.]" xfId="2198" xr:uid="{00000000-0005-0000-0000-000095080000}"/>
    <cellStyle name="콤마[0]" xfId="2199" xr:uid="{00000000-0005-0000-0000-000096080000}"/>
    <cellStyle name="콤마_  종  합  " xfId="2200" xr:uid="{00000000-0005-0000-0000-000097080000}"/>
    <cellStyle name="통" xfId="2201" xr:uid="{00000000-0005-0000-0000-000098080000}"/>
    <cellStyle name="통_03기본및실시설계" xfId="2202" xr:uid="{00000000-0005-0000-0000-000099080000}"/>
    <cellStyle name="통_공유수면매립도시관리계획및실시설계용역" xfId="2203" xr:uid="{00000000-0005-0000-0000-00009A080000}"/>
    <cellStyle name="통화 [" xfId="2204" xr:uid="{00000000-0005-0000-0000-00009B080000}"/>
    <cellStyle name="通貨 [0.00]_　配車(by matue)" xfId="2205" xr:uid="{00000000-0005-0000-0000-00009C080000}"/>
    <cellStyle name="통화 [0] 2" xfId="2206" xr:uid="{00000000-0005-0000-0000-00009D080000}"/>
    <cellStyle name="통화 [0] 2 2" xfId="2207" xr:uid="{00000000-0005-0000-0000-00009E080000}"/>
    <cellStyle name="통화 [0㉝〸" xfId="2208" xr:uid="{00000000-0005-0000-0000-00009F080000}"/>
    <cellStyle name="通貨_　配車(by matue)" xfId="2209" xr:uid="{00000000-0005-0000-0000-0000A0080000}"/>
    <cellStyle name="퍼센트" xfId="2210" xr:uid="{00000000-0005-0000-0000-0000A1080000}"/>
    <cellStyle name="퍼센트 2" xfId="2211" xr:uid="{00000000-0005-0000-0000-0000A2080000}"/>
    <cellStyle name="표" xfId="2212" xr:uid="{00000000-0005-0000-0000-0000A3080000}"/>
    <cellStyle name="표_03기본및실시설계" xfId="2213" xr:uid="{00000000-0005-0000-0000-0000A4080000}"/>
    <cellStyle name="표_공유수면매립도시관리계획및실시설계용역" xfId="2214" xr:uid="{00000000-0005-0000-0000-0000A5080000}"/>
    <cellStyle name="표준" xfId="0" builtinId="0"/>
    <cellStyle name="표준 10" xfId="2215" xr:uid="{00000000-0005-0000-0000-0000A7080000}"/>
    <cellStyle name="표준 2" xfId="2216" xr:uid="{00000000-0005-0000-0000-0000A8080000}"/>
    <cellStyle name="표준 2 2" xfId="2217" xr:uid="{00000000-0005-0000-0000-0000A9080000}"/>
    <cellStyle name="표준 2 3" xfId="2218" xr:uid="{00000000-0005-0000-0000-0000AA080000}"/>
    <cellStyle name="표준 2 3 2" xfId="2219" xr:uid="{00000000-0005-0000-0000-0000AB080000}"/>
    <cellStyle name="표준 2 4" xfId="2220" xr:uid="{00000000-0005-0000-0000-0000AC080000}"/>
    <cellStyle name="표준 3" xfId="2221" xr:uid="{00000000-0005-0000-0000-0000AD080000}"/>
    <cellStyle name="표준 3 2" xfId="2222" xr:uid="{00000000-0005-0000-0000-0000AE080000}"/>
    <cellStyle name="표준 3 2 2" xfId="2223" xr:uid="{00000000-0005-0000-0000-0000AF080000}"/>
    <cellStyle name="표준 3 3" xfId="2224" xr:uid="{00000000-0005-0000-0000-0000B0080000}"/>
    <cellStyle name="표준 3 4" xfId="2225" xr:uid="{00000000-0005-0000-0000-0000B1080000}"/>
    <cellStyle name="표준 4" xfId="2226" xr:uid="{00000000-0005-0000-0000-0000B2080000}"/>
    <cellStyle name="표준 4 2" xfId="2227" xr:uid="{00000000-0005-0000-0000-0000B3080000}"/>
    <cellStyle name="표준 4 3" xfId="2228" xr:uid="{00000000-0005-0000-0000-0000B4080000}"/>
    <cellStyle name="표준 5" xfId="2229" xr:uid="{00000000-0005-0000-0000-0000B5080000}"/>
    <cellStyle name="표준 5 2" xfId="2230" xr:uid="{00000000-0005-0000-0000-0000B6080000}"/>
    <cellStyle name="표준 6" xfId="2231" xr:uid="{00000000-0005-0000-0000-0000B7080000}"/>
    <cellStyle name="표준 7" xfId="2232" xr:uid="{00000000-0005-0000-0000-0000B8080000}"/>
    <cellStyle name="표준 7 2" xfId="2233" xr:uid="{00000000-0005-0000-0000-0000B9080000}"/>
    <cellStyle name="표준 8" xfId="2234" xr:uid="{00000000-0005-0000-0000-0000BA080000}"/>
    <cellStyle name="표준 9" xfId="2235" xr:uid="{00000000-0005-0000-0000-0000BB080000}"/>
    <cellStyle name="標準_’９７アウトドアツールフェア" xfId="2236" xr:uid="{00000000-0005-0000-0000-0000BC080000}"/>
    <cellStyle name="표준_산출근거" xfId="2237" xr:uid="{00000000-0005-0000-0000-0000BD080000}"/>
    <cellStyle name="표준1" xfId="2238" xr:uid="{00000000-0005-0000-0000-0000BE080000}"/>
    <cellStyle name="표준2" xfId="2239" xr:uid="{00000000-0005-0000-0000-0000BF080000}"/>
    <cellStyle name="표준℘Sheet8 (3)" xfId="2240" xr:uid="{00000000-0005-0000-0000-0000C0080000}"/>
    <cellStyle name="표준-경춘선" xfId="2241" xr:uid="{00000000-0005-0000-0000-0000C1080000}"/>
    <cellStyle name="하이퍼링크 2" xfId="2242" xr:uid="{00000000-0005-0000-0000-0000C2080000}"/>
    <cellStyle name="하이퍼링크 3" xfId="2243" xr:uid="{00000000-0005-0000-0000-0000C3080000}"/>
    <cellStyle name="합계" xfId="2244" xr:uid="{00000000-0005-0000-0000-0000C4080000}"/>
    <cellStyle name="합산" xfId="2245" xr:uid="{00000000-0005-0000-0000-0000C5080000}"/>
    <cellStyle name="桁区切り [0.00]_競合状況" xfId="2246" xr:uid="{00000000-0005-0000-0000-0000C6080000}"/>
    <cellStyle name="桁区切り_競合状況" xfId="2247" xr:uid="{00000000-0005-0000-0000-0000C7080000}"/>
    <cellStyle name="貨幣 [0]_GARMENT STEP FORM HK" xfId="2248" xr:uid="{00000000-0005-0000-0000-0000C8080000}"/>
    <cellStyle name="貨幣_GARMENT STEP FORM HK" xfId="2249" xr:uid="{00000000-0005-0000-0000-0000C9080000}"/>
    <cellStyle name="화폐기호" xfId="2250" xr:uid="{00000000-0005-0000-0000-0000CA080000}"/>
    <cellStyle name="화폐기호 2" xfId="2251" xr:uid="{00000000-0005-0000-0000-0000CB080000}"/>
    <cellStyle name="화폐기호0" xfId="2252" xr:uid="{00000000-0005-0000-0000-0000CC080000}"/>
    <cellStyle name="화폐기호0 2" xfId="2253" xr:uid="{00000000-0005-0000-0000-0000CD080000}"/>
    <cellStyle name="회계" xfId="2254" xr:uid="{00000000-0005-0000-0000-0000CE0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26" Type="http://schemas.openxmlformats.org/officeDocument/2006/relationships/externalLink" Target="externalLinks/externalLink15.xml"/><Relationship Id="rId21" Type="http://schemas.openxmlformats.org/officeDocument/2006/relationships/externalLink" Target="externalLinks/externalLink10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29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3.xml"/><Relationship Id="rId32" Type="http://schemas.openxmlformats.org/officeDocument/2006/relationships/externalLink" Target="externalLinks/externalLink21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30" Type="http://schemas.openxmlformats.org/officeDocument/2006/relationships/externalLink" Target="externalLinks/externalLink19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30480</xdr:colOff>
      <xdr:row>12</xdr:row>
      <xdr:rowOff>9525</xdr:rowOff>
    </xdr:from>
    <xdr:to>
      <xdr:col>11</xdr:col>
      <xdr:colOff>87630</xdr:colOff>
      <xdr:row>13</xdr:row>
      <xdr:rowOff>9525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2409825" y="3314700"/>
          <a:ext cx="29527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 b="1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14</xdr:col>
      <xdr:colOff>49530</xdr:colOff>
      <xdr:row>21</xdr:row>
      <xdr:rowOff>9525</xdr:rowOff>
    </xdr:from>
    <xdr:to>
      <xdr:col>16</xdr:col>
      <xdr:colOff>228600</xdr:colOff>
      <xdr:row>22</xdr:row>
      <xdr:rowOff>9525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3564255" y="4924425"/>
          <a:ext cx="59817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인</a:t>
          </a:r>
          <a:r>
            <a:rPr lang="en-US" altLang="ko-KR" sz="1100">
              <a:latin typeface="돋움" pitchFamily="50" charset="-127"/>
              <a:ea typeface="돋움" pitchFamily="50" charset="-127"/>
            </a:rPr>
            <a:t>·</a:t>
          </a:r>
          <a:r>
            <a:rPr lang="ko-KR" altLang="en-US" sz="1100">
              <a:latin typeface="돋움" pitchFamily="50" charset="-127"/>
              <a:ea typeface="돋움" pitchFamily="50" charset="-127"/>
            </a:rPr>
            <a:t>일</a:t>
          </a:r>
        </a:p>
      </xdr:txBody>
    </xdr:sp>
    <xdr:clientData/>
  </xdr:twoCellAnchor>
  <xdr:twoCellAnchor>
    <xdr:from>
      <xdr:col>12</xdr:col>
      <xdr:colOff>68581</xdr:colOff>
      <xdr:row>14</xdr:row>
      <xdr:rowOff>11430</xdr:rowOff>
    </xdr:from>
    <xdr:to>
      <xdr:col>14</xdr:col>
      <xdr:colOff>89567</xdr:colOff>
      <xdr:row>15</xdr:row>
      <xdr:rowOff>9709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2924176" y="1095375"/>
          <a:ext cx="409574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시간</a:t>
          </a:r>
        </a:p>
      </xdr:txBody>
    </xdr:sp>
    <xdr:clientData/>
  </xdr:twoCellAnchor>
  <xdr:twoCellAnchor>
    <xdr:from>
      <xdr:col>5</xdr:col>
      <xdr:colOff>47625</xdr:colOff>
      <xdr:row>14</xdr:row>
      <xdr:rowOff>11430</xdr:rowOff>
    </xdr:from>
    <xdr:to>
      <xdr:col>6</xdr:col>
      <xdr:colOff>99089</xdr:colOff>
      <xdr:row>15</xdr:row>
      <xdr:rowOff>127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1238250" y="3905250"/>
          <a:ext cx="29527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15</xdr:col>
      <xdr:colOff>213360</xdr:colOff>
      <xdr:row>14</xdr:row>
      <xdr:rowOff>11430</xdr:rowOff>
    </xdr:from>
    <xdr:to>
      <xdr:col>17</xdr:col>
      <xdr:colOff>24765</xdr:colOff>
      <xdr:row>15</xdr:row>
      <xdr:rowOff>127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3785235" y="1021080"/>
          <a:ext cx="287655" cy="2363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일</a:t>
          </a:r>
        </a:p>
      </xdr:txBody>
    </xdr:sp>
    <xdr:clientData/>
  </xdr:twoCellAnchor>
  <xdr:twoCellAnchor>
    <xdr:from>
      <xdr:col>20</xdr:col>
      <xdr:colOff>224790</xdr:colOff>
      <xdr:row>14</xdr:row>
      <xdr:rowOff>11430</xdr:rowOff>
    </xdr:from>
    <xdr:to>
      <xdr:col>22</xdr:col>
      <xdr:colOff>47447</xdr:colOff>
      <xdr:row>15</xdr:row>
      <xdr:rowOff>127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4514850" y="1095375"/>
          <a:ext cx="29527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6</xdr:col>
      <xdr:colOff>137161</xdr:colOff>
      <xdr:row>16</xdr:row>
      <xdr:rowOff>11430</xdr:rowOff>
    </xdr:from>
    <xdr:to>
      <xdr:col>8</xdr:col>
      <xdr:colOff>167709</xdr:colOff>
      <xdr:row>17</xdr:row>
      <xdr:rowOff>9709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1571626" y="4400550"/>
          <a:ext cx="504824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en-US" altLang="ko-KR" sz="1100">
              <a:latin typeface="돋움" pitchFamily="50" charset="-127"/>
              <a:ea typeface="돋움" pitchFamily="50" charset="-127"/>
            </a:rPr>
            <a:t>ℓ/</a:t>
          </a:r>
          <a:r>
            <a:rPr lang="ko-KR" altLang="en-US" sz="1100">
              <a:latin typeface="돋움" pitchFamily="50" charset="-127"/>
              <a:ea typeface="돋움" pitchFamily="50" charset="-127"/>
            </a:rPr>
            <a:t>일</a:t>
          </a:r>
        </a:p>
      </xdr:txBody>
    </xdr:sp>
    <xdr:clientData/>
  </xdr:twoCellAnchor>
  <xdr:twoCellAnchor>
    <xdr:from>
      <xdr:col>3</xdr:col>
      <xdr:colOff>165735</xdr:colOff>
      <xdr:row>16</xdr:row>
      <xdr:rowOff>11430</xdr:rowOff>
    </xdr:from>
    <xdr:to>
      <xdr:col>4</xdr:col>
      <xdr:colOff>215265</xdr:colOff>
      <xdr:row>17</xdr:row>
      <xdr:rowOff>127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876300" y="4400550"/>
          <a:ext cx="29527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9</xdr:col>
      <xdr:colOff>222885</xdr:colOff>
      <xdr:row>16</xdr:row>
      <xdr:rowOff>11430</xdr:rowOff>
    </xdr:from>
    <xdr:to>
      <xdr:col>11</xdr:col>
      <xdr:colOff>34290</xdr:colOff>
      <xdr:row>17</xdr:row>
      <xdr:rowOff>127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2366010" y="1516380"/>
          <a:ext cx="287655" cy="2363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일</a:t>
          </a:r>
        </a:p>
      </xdr:txBody>
    </xdr:sp>
    <xdr:clientData/>
  </xdr:twoCellAnchor>
  <xdr:twoCellAnchor>
    <xdr:from>
      <xdr:col>14</xdr:col>
      <xdr:colOff>224790</xdr:colOff>
      <xdr:row>16</xdr:row>
      <xdr:rowOff>11430</xdr:rowOff>
    </xdr:from>
    <xdr:to>
      <xdr:col>16</xdr:col>
      <xdr:colOff>47447</xdr:colOff>
      <xdr:row>17</xdr:row>
      <xdr:rowOff>127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3086100" y="1590675"/>
          <a:ext cx="29527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11</xdr:col>
      <xdr:colOff>78105</xdr:colOff>
      <xdr:row>17</xdr:row>
      <xdr:rowOff>11430</xdr:rowOff>
    </xdr:from>
    <xdr:to>
      <xdr:col>12</xdr:col>
      <xdr:colOff>127741</xdr:colOff>
      <xdr:row>18</xdr:row>
      <xdr:rowOff>127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2695575" y="4648200"/>
          <a:ext cx="29527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11</xdr:col>
      <xdr:colOff>137160</xdr:colOff>
      <xdr:row>20</xdr:row>
      <xdr:rowOff>9525</xdr:rowOff>
    </xdr:from>
    <xdr:to>
      <xdr:col>12</xdr:col>
      <xdr:colOff>204153</xdr:colOff>
      <xdr:row>21</xdr:row>
      <xdr:rowOff>9525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2762250" y="5133975"/>
          <a:ext cx="29527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 b="1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26</xdr:col>
      <xdr:colOff>68580</xdr:colOff>
      <xdr:row>22</xdr:row>
      <xdr:rowOff>9525</xdr:rowOff>
    </xdr:from>
    <xdr:to>
      <xdr:col>27</xdr:col>
      <xdr:colOff>125730</xdr:colOff>
      <xdr:row>23</xdr:row>
      <xdr:rowOff>9525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3162300" y="1085850"/>
          <a:ext cx="29527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16</xdr:col>
      <xdr:colOff>11430</xdr:colOff>
      <xdr:row>22</xdr:row>
      <xdr:rowOff>9525</xdr:rowOff>
    </xdr:from>
    <xdr:to>
      <xdr:col>18</xdr:col>
      <xdr:colOff>87801</xdr:colOff>
      <xdr:row>23</xdr:row>
      <xdr:rowOff>0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733425" y="1085850"/>
          <a:ext cx="542926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endParaRPr lang="ko-KR" altLang="en-US" sz="11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21</xdr:col>
      <xdr:colOff>40005</xdr:colOff>
      <xdr:row>22</xdr:row>
      <xdr:rowOff>9525</xdr:rowOff>
    </xdr:from>
    <xdr:to>
      <xdr:col>22</xdr:col>
      <xdr:colOff>89641</xdr:colOff>
      <xdr:row>23</xdr:row>
      <xdr:rowOff>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5038725" y="2905125"/>
          <a:ext cx="29527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15</xdr:col>
      <xdr:colOff>137160</xdr:colOff>
      <xdr:row>24</xdr:row>
      <xdr:rowOff>19050</xdr:rowOff>
    </xdr:from>
    <xdr:to>
      <xdr:col>16</xdr:col>
      <xdr:colOff>204153</xdr:colOff>
      <xdr:row>25</xdr:row>
      <xdr:rowOff>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3714750" y="6219825"/>
          <a:ext cx="29527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 b="1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10</xdr:col>
      <xdr:colOff>118110</xdr:colOff>
      <xdr:row>25</xdr:row>
      <xdr:rowOff>9525</xdr:rowOff>
    </xdr:from>
    <xdr:to>
      <xdr:col>11</xdr:col>
      <xdr:colOff>167746</xdr:colOff>
      <xdr:row>26</xdr:row>
      <xdr:rowOff>9525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/>
      </xdr:nvSpPr>
      <xdr:spPr>
        <a:xfrm>
          <a:off x="2495550" y="6791325"/>
          <a:ext cx="29527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 b="1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16</xdr:col>
      <xdr:colOff>144780</xdr:colOff>
      <xdr:row>25</xdr:row>
      <xdr:rowOff>201930</xdr:rowOff>
    </xdr:from>
    <xdr:to>
      <xdr:col>17</xdr:col>
      <xdr:colOff>194416</xdr:colOff>
      <xdr:row>27</xdr:row>
      <xdr:rowOff>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/>
      </xdr:nvSpPr>
      <xdr:spPr>
        <a:xfrm>
          <a:off x="4202430" y="6564630"/>
          <a:ext cx="287761" cy="4839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 b="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10</xdr:col>
      <xdr:colOff>47625</xdr:colOff>
      <xdr:row>28</xdr:row>
      <xdr:rowOff>9525</xdr:rowOff>
    </xdr:from>
    <xdr:to>
      <xdr:col>11</xdr:col>
      <xdr:colOff>99089</xdr:colOff>
      <xdr:row>29</xdr:row>
      <xdr:rowOff>9525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/>
      </xdr:nvSpPr>
      <xdr:spPr>
        <a:xfrm>
          <a:off x="2428875" y="5057775"/>
          <a:ext cx="29527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 b="1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6</xdr:col>
      <xdr:colOff>161925</xdr:colOff>
      <xdr:row>4</xdr:row>
      <xdr:rowOff>20955</xdr:rowOff>
    </xdr:from>
    <xdr:to>
      <xdr:col>7</xdr:col>
      <xdr:colOff>213389</xdr:colOff>
      <xdr:row>5</xdr:row>
      <xdr:rowOff>9652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1590675" y="763905"/>
          <a:ext cx="289589" cy="2363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6</xdr:col>
      <xdr:colOff>171450</xdr:colOff>
      <xdr:row>5</xdr:row>
      <xdr:rowOff>11430</xdr:rowOff>
    </xdr:from>
    <xdr:to>
      <xdr:col>7</xdr:col>
      <xdr:colOff>222914</xdr:colOff>
      <xdr:row>6</xdr:row>
      <xdr:rowOff>127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1600200" y="1002030"/>
          <a:ext cx="289589" cy="2363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6</xdr:col>
      <xdr:colOff>152400</xdr:colOff>
      <xdr:row>6</xdr:row>
      <xdr:rowOff>20955</xdr:rowOff>
    </xdr:from>
    <xdr:to>
      <xdr:col>7</xdr:col>
      <xdr:colOff>203864</xdr:colOff>
      <xdr:row>7</xdr:row>
      <xdr:rowOff>9652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1581150" y="1259205"/>
          <a:ext cx="289589" cy="2363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>
    <xdr:from>
      <xdr:col>16</xdr:col>
      <xdr:colOff>144780</xdr:colOff>
      <xdr:row>26</xdr:row>
      <xdr:rowOff>116205</xdr:rowOff>
    </xdr:from>
    <xdr:to>
      <xdr:col>17</xdr:col>
      <xdr:colOff>171450</xdr:colOff>
      <xdr:row>28</xdr:row>
      <xdr:rowOff>57150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4202430" y="6812280"/>
          <a:ext cx="264795" cy="5600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 anchorCtr="0"/>
        <a:lstStyle/>
        <a:p>
          <a:r>
            <a:rPr lang="ko-KR" altLang="en-US" sz="1100" b="0">
              <a:latin typeface="돋움" pitchFamily="50" charset="-127"/>
              <a:ea typeface="돋움" pitchFamily="50" charset="-127"/>
            </a:rPr>
            <a:t>원</a:t>
          </a:r>
        </a:p>
      </xdr:txBody>
    </xdr:sp>
    <xdr:clientData/>
  </xdr:twoCellAnchor>
  <xdr:twoCellAnchor editAs="oneCell">
    <xdr:from>
      <xdr:col>41</xdr:col>
      <xdr:colOff>257175</xdr:colOff>
      <xdr:row>2</xdr:row>
      <xdr:rowOff>228600</xdr:rowOff>
    </xdr:from>
    <xdr:to>
      <xdr:col>49</xdr:col>
      <xdr:colOff>629406</xdr:colOff>
      <xdr:row>30</xdr:row>
      <xdr:rowOff>57150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C418764-613B-47BE-910F-4A38F9D0E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11025" y="723900"/>
          <a:ext cx="6468231" cy="6696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2</xdr:row>
      <xdr:rowOff>47625</xdr:rowOff>
    </xdr:from>
    <xdr:to>
      <xdr:col>28</xdr:col>
      <xdr:colOff>657225</xdr:colOff>
      <xdr:row>22</xdr:row>
      <xdr:rowOff>104776</xdr:rowOff>
    </xdr:to>
    <xdr:pic>
      <xdr:nvPicPr>
        <xdr:cNvPr id="2308" name="그림 2">
          <a:extLst>
            <a:ext uri="{FF2B5EF4-FFF2-40B4-BE49-F238E27FC236}">
              <a16:creationId xmlns:a16="http://schemas.microsoft.com/office/drawing/2014/main" id="{00000000-0008-0000-0400-00000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3725" y="857250"/>
          <a:ext cx="6705600" cy="6315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0</xdr:rowOff>
    </xdr:from>
    <xdr:to>
      <xdr:col>4</xdr:col>
      <xdr:colOff>704850</xdr:colOff>
      <xdr:row>68</xdr:row>
      <xdr:rowOff>133350</xdr:rowOff>
    </xdr:to>
    <xdr:pic>
      <xdr:nvPicPr>
        <xdr:cNvPr id="6306" name="Picture 3">
          <a:extLst>
            <a:ext uri="{FF2B5EF4-FFF2-40B4-BE49-F238E27FC236}">
              <a16:creationId xmlns:a16="http://schemas.microsoft.com/office/drawing/2014/main" id="{00000000-0008-0000-0700-0000A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32" t="8163" r="9946" b="12724"/>
        <a:stretch>
          <a:fillRect/>
        </a:stretch>
      </xdr:blipFill>
      <xdr:spPr bwMode="auto">
        <a:xfrm>
          <a:off x="0" y="3962400"/>
          <a:ext cx="5934075" cy="887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105</xdr:row>
      <xdr:rowOff>114300</xdr:rowOff>
    </xdr:from>
    <xdr:to>
      <xdr:col>8</xdr:col>
      <xdr:colOff>495300</xdr:colOff>
      <xdr:row>144</xdr:row>
      <xdr:rowOff>114300</xdr:rowOff>
    </xdr:to>
    <xdr:pic>
      <xdr:nvPicPr>
        <xdr:cNvPr id="48060" name="그림 1">
          <a:extLst>
            <a:ext uri="{FF2B5EF4-FFF2-40B4-BE49-F238E27FC236}">
              <a16:creationId xmlns:a16="http://schemas.microsoft.com/office/drawing/2014/main" id="{00000000-0008-0000-0A00-0000BCB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635" t="17239" r="25764" b="8846"/>
        <a:stretch>
          <a:fillRect/>
        </a:stretch>
      </xdr:blipFill>
      <xdr:spPr bwMode="auto">
        <a:xfrm>
          <a:off x="152400" y="19145250"/>
          <a:ext cx="6438900" cy="7058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3</xdr:row>
      <xdr:rowOff>19050</xdr:rowOff>
    </xdr:from>
    <xdr:to>
      <xdr:col>8</xdr:col>
      <xdr:colOff>457200</xdr:colOff>
      <xdr:row>48</xdr:row>
      <xdr:rowOff>85725</xdr:rowOff>
    </xdr:to>
    <xdr:pic>
      <xdr:nvPicPr>
        <xdr:cNvPr id="48061" name="그림 1">
          <a:extLst>
            <a:ext uri="{FF2B5EF4-FFF2-40B4-BE49-F238E27FC236}">
              <a16:creationId xmlns:a16="http://schemas.microsoft.com/office/drawing/2014/main" id="{00000000-0008-0000-0A00-0000BDB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590550"/>
          <a:ext cx="6438900" cy="821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49</xdr:row>
      <xdr:rowOff>95250</xdr:rowOff>
    </xdr:from>
    <xdr:to>
      <xdr:col>8</xdr:col>
      <xdr:colOff>438150</xdr:colOff>
      <xdr:row>99</xdr:row>
      <xdr:rowOff>76200</xdr:rowOff>
    </xdr:to>
    <xdr:pic>
      <xdr:nvPicPr>
        <xdr:cNvPr id="48062" name="그림 1">
          <a:extLst>
            <a:ext uri="{FF2B5EF4-FFF2-40B4-BE49-F238E27FC236}">
              <a16:creationId xmlns:a16="http://schemas.microsoft.com/office/drawing/2014/main" id="{00000000-0008-0000-0A00-0000BEB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8991600"/>
          <a:ext cx="6438900" cy="902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18065</xdr:colOff>
      <xdr:row>117</xdr:row>
      <xdr:rowOff>61092</xdr:rowOff>
    </xdr:from>
    <xdr:to>
      <xdr:col>8</xdr:col>
      <xdr:colOff>412203</xdr:colOff>
      <xdr:row>119</xdr:row>
      <xdr:rowOff>150101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18065" y="21263742"/>
          <a:ext cx="6490138" cy="450959"/>
        </a:xfrm>
        <a:prstGeom prst="rect">
          <a:avLst/>
        </a:prstGeom>
        <a:solidFill>
          <a:schemeClr val="accent1">
            <a:alpha val="25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</xdr:col>
      <xdr:colOff>21021</xdr:colOff>
      <xdr:row>108</xdr:row>
      <xdr:rowOff>105103</xdr:rowOff>
    </xdr:from>
    <xdr:to>
      <xdr:col>2</xdr:col>
      <xdr:colOff>461142</xdr:colOff>
      <xdr:row>138</xdr:row>
      <xdr:rowOff>132693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/>
      </xdr:nvSpPr>
      <xdr:spPr>
        <a:xfrm>
          <a:off x="1392621" y="20698153"/>
          <a:ext cx="440121" cy="5456840"/>
        </a:xfrm>
        <a:prstGeom prst="rect">
          <a:avLst/>
        </a:prstGeom>
        <a:solidFill>
          <a:srgbClr val="FF0000">
            <a:alpha val="25000"/>
          </a:srgb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</xdr:col>
      <xdr:colOff>171450</xdr:colOff>
      <xdr:row>61</xdr:row>
      <xdr:rowOff>85725</xdr:rowOff>
    </xdr:from>
    <xdr:to>
      <xdr:col>2</xdr:col>
      <xdr:colOff>611571</xdr:colOff>
      <xdr:row>99</xdr:row>
      <xdr:rowOff>47625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5F32F332-6415-497C-AAD2-6C9E36196688}"/>
            </a:ext>
          </a:extLst>
        </xdr:cNvPr>
        <xdr:cNvSpPr/>
      </xdr:nvSpPr>
      <xdr:spPr>
        <a:xfrm>
          <a:off x="1695450" y="11153775"/>
          <a:ext cx="440121" cy="6838950"/>
        </a:xfrm>
        <a:prstGeom prst="rect">
          <a:avLst/>
        </a:prstGeom>
        <a:solidFill>
          <a:srgbClr val="FF0000">
            <a:alpha val="25000"/>
          </a:srgb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588066</xdr:colOff>
      <xdr:row>1</xdr:row>
      <xdr:rowOff>74544</xdr:rowOff>
    </xdr:from>
    <xdr:to>
      <xdr:col>16</xdr:col>
      <xdr:colOff>124240</xdr:colOff>
      <xdr:row>25</xdr:row>
      <xdr:rowOff>99975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A8DA2D0-EC01-4735-9A5F-31D908F88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65805" y="397566"/>
          <a:ext cx="4108174" cy="6130956"/>
        </a:xfrm>
        <a:prstGeom prst="rect">
          <a:avLst/>
        </a:prstGeom>
      </xdr:spPr>
    </xdr:pic>
    <xdr:clientData/>
  </xdr:twoCellAnchor>
  <xdr:twoCellAnchor editAs="oneCell">
    <xdr:from>
      <xdr:col>16</xdr:col>
      <xdr:colOff>231913</xdr:colOff>
      <xdr:row>1</xdr:row>
      <xdr:rowOff>107674</xdr:rowOff>
    </xdr:from>
    <xdr:to>
      <xdr:col>21</xdr:col>
      <xdr:colOff>596263</xdr:colOff>
      <xdr:row>25</xdr:row>
      <xdr:rowOff>126547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9E029BB-E998-462C-BC1C-EB52D68F5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07092" y="434245"/>
          <a:ext cx="4174350" cy="61380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238126</xdr:colOff>
      <xdr:row>35</xdr:row>
      <xdr:rowOff>133350</xdr:rowOff>
    </xdr:from>
    <xdr:to>
      <xdr:col>9</xdr:col>
      <xdr:colOff>771235</xdr:colOff>
      <xdr:row>68</xdr:row>
      <xdr:rowOff>123825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6434A61-D389-4739-A81D-2FCA416FD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6" y="7677150"/>
          <a:ext cx="9896184" cy="5648325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76</xdr:row>
      <xdr:rowOff>95251</xdr:rowOff>
    </xdr:from>
    <xdr:to>
      <xdr:col>9</xdr:col>
      <xdr:colOff>38100</xdr:colOff>
      <xdr:row>112</xdr:row>
      <xdr:rowOff>34879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2001838-226F-47C4-8F05-AE277CE8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50" y="14668501"/>
          <a:ext cx="9115425" cy="6111828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118</xdr:row>
      <xdr:rowOff>114300</xdr:rowOff>
    </xdr:from>
    <xdr:to>
      <xdr:col>8</xdr:col>
      <xdr:colOff>1066800</xdr:colOff>
      <xdr:row>153</xdr:row>
      <xdr:rowOff>91702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3CD67F-641B-47E2-9A12-98FB8BE2B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7675" y="21888450"/>
          <a:ext cx="9220200" cy="59781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5141;\D\BEAR\XLS\FD9715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824;&#49457;\CDS\song\&#51652;&#46020;&#48372;&#44256;\7-3\7&#50900;\hi-excel\3&#54924;-&#49444;&#48320;\3&#54924;-&#53664;&#5120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64;&#54868;\&#44608;&#54788;&#51068;\DATA\&#49444;&#44228;&#48320;&#44221;\&#44053;&#44288;&#54028;&#51068;(&#51088;&#47308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AHEUNG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20;&#50516;&#52572;&#51333;&#48320;&#44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52;%20&#54260;&#45908;\&#54788;&#51109;&#51089;&#50629;\14-2\My%20Documents\&#45909;&#54413;&#44048;&#48513;&#46020;&#47196;\&#45909;&#54413;&#44048;&#48513;&#44221;&#487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30.100\&#51221;&#49888;&#51060;&#50532;&#49884;\&#49352;%20&#54260;&#45908;\&#54788;&#51109;&#51089;&#50629;\14-2\My%20Documents\&#45909;&#54413;&#44048;&#48513;&#46020;&#47196;\&#45909;&#54413;&#44048;&#48513;&#44221;&#4870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0672;&#44428;\&#51109;&#54840;&#50896;\PROJET\&#44221;&#52272;&#49436;~&#48260;&#49828;&#53552;&#48120;&#45328;\&#49444;&#44228;&#46020;&#52572;&#51333;\&#51221;&#51116;&#50865;\&#44221;&#52272;&#49436;~&#48260;&#49828;&#53552;&#48120;&#45328;\&#49688;&#47049;-&#48512;&#45824;&#44277;\&#51088;&#51116;&#51665;&#44228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244;&#50980;&#51452;\&#49436;&#50980;&#51452;\&#51060;&#44305;&#49437;\08&#44204;&#51201;&#51089;&#49457;\&#45236;&#50669;\1&#54872;&#44221;&#54217;&#44032;\4&#46020;&#47196;,%20&#52384;&#46020;\&#50752;&#52492;&#45824;&#44396;&#44036;&#46020;&#47196;&#49888;&#48277;&#51312;&#51221;(1.5&#50613;)&#50640;&#46384;&#47480;&#54217;&#44032;&#49444;&#44228;&#49436;-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ts\2012&#45380;\&#49888;&#50689;&#44512;\&#50629;&#47924;&#48372;&#44256;\&#48372;&#51312;&#51088;&#47308;\2002&#48372;&#49688;&#51652;&#4580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00&#45380;&#49888;&#54805;1&#54840;&#52980;\C\BEAR-1\ESC\CC-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9457;\(D)%20data\&#49352;%20&#54260;&#45908;\&#54788;&#51109;&#51089;&#50629;\14-2\My%20Documents\&#45909;&#54413;&#44048;&#48513;&#46020;&#47196;\&#45909;&#54413;&#44048;&#48513;&#44221;&#487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DK&#48149;&#51456;&#49457;\C\&#44277;&#47924;&#48149;\99&#45380;&#48156;&#51452;\2&#52264;&#48156;&#51452;&#50696;&#49328;(90&#50613;)\&#48156;&#51452;&#49444;&#44228;&#54788;&#54889;(99&#45380;&#51473;&#49692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ivil\Downloads\&#54637;&#47564;&#49884;&#49444;&#48512;\&#50857;&#50669;\&#51221;&#48128;&#50504;&#51204;&#51652;&#45800;,%20&#51221;&#48128;&#50504;&#51204;&#51216;&#44160;,%20&#49457;&#45733;&#54217;&#44032;%20&#46321;\2.%202019&#45380;&#46020;%20&#50504;&#51204;&#50857;&#50669;\&#49444;&#44228;&#49436;(2019.01)\3.%20&#52572;&#51333;\&#52572;&#51333;&#49688;&#51221;\&#49444;&#44228;&#45236;&#50669;&#49436;\&#51221;&#44396;\&#50641;&#49472;&#47928;&#49436;\&#45236;&#48512;&#50696;&#49328;&#51665;&#54665;&#44228;&#54925;&#49688;&#51221;&#49436;(0127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.%20&#50672;&#46020;&#48324;&#47196;%20&#51221;&#47532;\2018&#45380;\3.&#50857;&#50669;\2018&#45380;&#46020;%20&#48512;&#49328;&#54637;%20&#54637;&#47564;&#49884;&#49444;&#47932;%20&#51221;&#48128;&#50504;&#51204;&#51652;&#45800;&#50857;&#50669;%20&#50808;4&#44148;\2.%20&#49444;&#44228;&#49436;(2018&#45380;&#46020;%20&#48512;&#49328;&#54637;%20&#54637;&#47564;&#49884;&#49444;&#47932;%20&#51221;&#48128;&#50504;&#51204;&#51652;&#45800;&#50857;&#50669;%20&#50808;%203&#44148;)\&#51221;&#44396;\&#50641;&#49472;&#47928;&#49436;\&#45236;&#48512;&#50696;&#49328;&#51665;&#54665;&#44228;&#54925;&#49688;&#51221;&#49436;(0127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68;&#47049;3\My%20Documents\Program%20Files\syspsj\&#50629;&#47924;&#44288;&#47144;\&#44368;&#47049;&#54788;&#54889;&#44288;&#47144;\&#44592;&#48376;&#54788;&#54889;\2001&#54788;&#54889;\psj&#44148;&#44368;&#48512;-&#48513;&#48512;&#44592;&#51456;&#48708;&#44368;(&#49325;&#51228;&#50836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221;&#51452;\D\BEAR\XLS\FD9715-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차액보증"/>
      <sheetName val="준검 내역서"/>
      <sheetName val="금융"/>
      <sheetName val="PIPE"/>
      <sheetName val="FLANGE"/>
      <sheetName val="VALVE"/>
      <sheetName val="주요진행"/>
      <sheetName val="정부노임단가"/>
      <sheetName val="기초코드"/>
      <sheetName val="노임단가"/>
      <sheetName val="자재단가"/>
      <sheetName val="내역서"/>
      <sheetName val="공사비집계"/>
      <sheetName val="기초단가"/>
      <sheetName val="토공집계표"/>
      <sheetName val="공사비산출내역"/>
      <sheetName val="대림경상68억"/>
      <sheetName val="수자재단위당"/>
      <sheetName val="입찰내역서(율촌 )"/>
      <sheetName val="1.설계조건"/>
      <sheetName val="기성"/>
      <sheetName val="Sheet6"/>
      <sheetName val="해평견적"/>
      <sheetName val="2000년1차"/>
      <sheetName val="데이타"/>
      <sheetName val="식재인부"/>
      <sheetName val="예가표"/>
      <sheetName val="3.공통공사대비"/>
      <sheetName val="시설일위"/>
      <sheetName val="조명일위"/>
      <sheetName val="증감대비"/>
      <sheetName val="내역서(총)"/>
      <sheetName val="내역"/>
      <sheetName val="A-4"/>
      <sheetName val="하부철근수량"/>
      <sheetName val="건축공사"/>
      <sheetName val="ESC(K치)"/>
      <sheetName val="백호우계수"/>
      <sheetName val="가설건물"/>
      <sheetName val="기초일위"/>
      <sheetName val="SG"/>
      <sheetName val="총괄표"/>
      <sheetName val="일위대가표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토공"/>
      <sheetName val="단면 (2)"/>
      <sheetName val="BSD (2)"/>
      <sheetName val="주관사업"/>
      <sheetName val="45,46"/>
      <sheetName val="하수급견적대비"/>
      <sheetName val="기기리스트"/>
      <sheetName val="9GNG운반"/>
      <sheetName val="일위대가"/>
      <sheetName val="말뚝지지력산정"/>
      <sheetName val="방배동내역(리라)"/>
      <sheetName val="공통비총괄표"/>
      <sheetName val="중기사용료"/>
      <sheetName val="공량산출서"/>
      <sheetName val="2002하반기노임기준"/>
      <sheetName val="실행철강하도"/>
      <sheetName val="공사비예산서(토목분)"/>
      <sheetName val="5.품셈"/>
      <sheetName val="공사비증감"/>
      <sheetName val="장비"/>
      <sheetName val="인원"/>
      <sheetName val="B"/>
      <sheetName val="설산1.나"/>
      <sheetName val="본사S"/>
      <sheetName val="금융비용"/>
      <sheetName val="실행내역서"/>
      <sheetName val="BID"/>
      <sheetName val="기둥"/>
      <sheetName val="저판(버림100)"/>
      <sheetName val="MAT"/>
      <sheetName val="총괄내역서"/>
      <sheetName val="INPUT"/>
      <sheetName val="요율"/>
      <sheetName val="ELECTRIC"/>
      <sheetName val="CTEMCOST"/>
      <sheetName val="SCHEDULE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실적62"/>
      <sheetName val="관기성공.내"/>
      <sheetName val="Y-WORK"/>
      <sheetName val="부안일위"/>
      <sheetName val="부대대비"/>
      <sheetName val="기본단가"/>
      <sheetName val="고르기"/>
      <sheetName val="소업1교"/>
      <sheetName val="을"/>
      <sheetName val="단지내역서"/>
      <sheetName val="양식"/>
      <sheetName val="타공종이기"/>
      <sheetName val="Piping"/>
      <sheetName val="일위대가(계측기설치)"/>
      <sheetName val="보차도경계석"/>
      <sheetName val="인력터파기"/>
      <sheetName val="경비"/>
      <sheetName val="6PILE  (돌출)"/>
      <sheetName val="품셈TABLE"/>
      <sheetName val="기본자료"/>
      <sheetName val="한강운반비"/>
      <sheetName val="70%"/>
      <sheetName val="장문교(대전)"/>
      <sheetName val="합의경상"/>
      <sheetName val="구조물견적서"/>
      <sheetName val="자재대"/>
      <sheetName val="금액내역서"/>
      <sheetName val="실행대비"/>
      <sheetName val="매원개착터널총괄"/>
      <sheetName val="내역표지"/>
      <sheetName val="18개월기준"/>
      <sheetName val="집계(직접비)"/>
      <sheetName val="아파트 "/>
      <sheetName val="기계경비(시간당)"/>
      <sheetName val="기초자료입력"/>
      <sheetName val="가도공"/>
      <sheetName val="2.1  노무비 평균단가산출"/>
      <sheetName val="제경비"/>
      <sheetName val="s"/>
      <sheetName val="1.취수장"/>
      <sheetName val="현장별"/>
      <sheetName val="일위대가(가설)"/>
      <sheetName val="제잡비"/>
      <sheetName val="jobhist"/>
      <sheetName val="견적조건"/>
      <sheetName val="ITEM"/>
      <sheetName val="수량산출"/>
      <sheetName val="자재"/>
      <sheetName val="직원소요"/>
      <sheetName val="0.갑지"/>
      <sheetName val="8.현장관리비"/>
      <sheetName val="7.안전관리비"/>
      <sheetName val="골조시행"/>
      <sheetName val="J直材4"/>
      <sheetName val="건축내역"/>
      <sheetName val="FCM"/>
      <sheetName val="연습"/>
      <sheetName val="일반공사"/>
      <sheetName val="Sheet15"/>
      <sheetName val="적현로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Sheet1 (2)"/>
      <sheetName val="WORK"/>
      <sheetName val="발생토"/>
      <sheetName val="냉천부속동"/>
      <sheetName val="결과조달"/>
      <sheetName val="장비가동"/>
      <sheetName val="전기혼잡제경비(45)"/>
      <sheetName val="유동표"/>
      <sheetName val="현황(3걵구)"/>
      <sheetName val="전계가"/>
      <sheetName val="편입용지조서"/>
      <sheetName val="청산공사"/>
      <sheetName val="단위중량"/>
      <sheetName val="일위대가목차"/>
      <sheetName val="청천내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용지매수"/>
      <sheetName val="단가산출"/>
      <sheetName val="남양내역"/>
      <sheetName val="품목"/>
      <sheetName val="Studio"/>
      <sheetName val="Eq. Mobilization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중기조종사 단위단가"/>
      <sheetName val="5.전사투자계획종함안"/>
      <sheetName val="변경내역"/>
      <sheetName val="C3"/>
      <sheetName val="내역서(가로수)"/>
      <sheetName val="송전재료비"/>
      <sheetName val="도면자료제출일정"/>
      <sheetName val="실행예산"/>
      <sheetName val="토공(도하)"/>
      <sheetName val="철콘(도하)"/>
      <sheetName val="파일(도하)"/>
      <sheetName val="코드표"/>
      <sheetName val="임대견적서"/>
      <sheetName val="지표지질조사"/>
      <sheetName val="대로근거"/>
      <sheetName val="중로근거"/>
      <sheetName val="I.설계조건"/>
      <sheetName val="약품공급2"/>
      <sheetName val="DATE"/>
      <sheetName val="증감내역서"/>
      <sheetName val="견적"/>
      <sheetName val="ilch"/>
      <sheetName val="Dae_Jiju"/>
      <sheetName val="Sikje_ingun"/>
      <sheetName val="TREE_D"/>
      <sheetName val="I一般比"/>
      <sheetName val="을지"/>
      <sheetName val="입찰안"/>
      <sheetName val="면적"/>
      <sheetName val="수량산출서"/>
      <sheetName val="도급대비표_기계설비공사(전체_사전)"/>
      <sheetName val="물가정보지"/>
      <sheetName val="건축"/>
      <sheetName val="PIPE내역(FCN)"/>
      <sheetName val="INPUT DATA"/>
      <sheetName val="9"/>
      <sheetName val="내역(2000년)"/>
      <sheetName val="5.ESC적용금액산출서(석공사)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수안보-MBR1"/>
      <sheetName val="하도금액분계"/>
      <sheetName val="9.기타자금청구"/>
      <sheetName val="와동25-3(변경)"/>
      <sheetName val="DATA"/>
      <sheetName val="발파유용(3)"/>
      <sheetName val="단  가  대  비  표"/>
      <sheetName val="일  위  대  가  목  록"/>
      <sheetName val="기둥(원형)"/>
      <sheetName val="수량산출서(7회)"/>
      <sheetName val="인부신상자료"/>
      <sheetName val="중기일위대가"/>
      <sheetName val="실행계"/>
      <sheetName val="P&amp;L01-02GR"/>
      <sheetName val="1.월별예산현황(개인)"/>
      <sheetName val="2.법인카드 사용"/>
      <sheetName val="GS건설 급여"/>
      <sheetName val="재료율"/>
      <sheetName val="표지-내역서"/>
      <sheetName val="IW-LIST"/>
      <sheetName val="N賃率-職"/>
      <sheetName val="앉음벽 (2)"/>
      <sheetName val="동원인원"/>
      <sheetName val="평가데이터"/>
      <sheetName val="현장업무"/>
      <sheetName val="견적보고"/>
      <sheetName val="1차설계변경내역"/>
      <sheetName val="D01"/>
      <sheetName val="D02"/>
      <sheetName val="배수내역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재료비"/>
      <sheetName val="BS2"/>
      <sheetName val="고창방향"/>
      <sheetName val="8.PILE  (돌출)"/>
      <sheetName val="실행"/>
      <sheetName val="파일의이용"/>
      <sheetName val="새공통(96임금인상기준)"/>
      <sheetName val="토목"/>
      <sheetName val="가격조사서"/>
      <sheetName val="갑지(추정)"/>
      <sheetName val="물가시세"/>
      <sheetName val="JUCKEYK"/>
      <sheetName val="소비자가"/>
      <sheetName val="201동 산출근거"/>
      <sheetName val="입력DATA"/>
      <sheetName val="바닥판"/>
      <sheetName val="데리네이타현황"/>
      <sheetName val="master(2차)"/>
      <sheetName val="용산1(해보)"/>
      <sheetName val="현장경비"/>
      <sheetName val="견적대비표"/>
      <sheetName val="공사개요"/>
      <sheetName val="JJ"/>
      <sheetName val="터널조도"/>
      <sheetName val="기 타 공 (2)"/>
      <sheetName val="부속동"/>
      <sheetName val="산출근거1"/>
      <sheetName val="PW3"/>
      <sheetName val="PW4"/>
      <sheetName val="SC1"/>
      <sheetName val="PM"/>
      <sheetName val="주안3차A-A"/>
      <sheetName val="COVER"/>
      <sheetName val="기타(2011.3) (2)"/>
      <sheetName val="날개벽(좌,우=60도-4개)"/>
      <sheetName val="업무처리전"/>
      <sheetName val="원가계산서"/>
      <sheetName val="점수계산1-2"/>
      <sheetName val="동해title"/>
      <sheetName val="TABLE"/>
      <sheetName val="수입"/>
      <sheetName val="P.M 별"/>
      <sheetName val="물량표"/>
      <sheetName val="부대tu"/>
      <sheetName val="램머"/>
      <sheetName val="Baby일위대가"/>
      <sheetName val="S003031"/>
      <sheetName val="완도-군외"/>
      <sheetName val="기준표"/>
      <sheetName val="신내택지내역서"/>
      <sheetName val="대비"/>
      <sheetName val="콘크리트"/>
      <sheetName val="교각1"/>
      <sheetName val="입력"/>
      <sheetName val="플랜트 설치"/>
      <sheetName val="L-type"/>
      <sheetName val="98지급계획"/>
      <sheetName val="MOTOR"/>
      <sheetName val="D-623D"/>
      <sheetName val="단중표-ST"/>
      <sheetName val="기준액"/>
      <sheetName val="현황CODE"/>
      <sheetName val="조건표"/>
      <sheetName val="공사내역"/>
      <sheetName val="Sensitivity"/>
      <sheetName val="96노임기준"/>
      <sheetName val="10공구일위"/>
      <sheetName val="항목"/>
      <sheetName val="(C)원내역"/>
      <sheetName val="내역(전체)"/>
      <sheetName val="106C0300"/>
      <sheetName val="편성절차"/>
      <sheetName val="추가및 공제(방파제)"/>
      <sheetName val="BOX"/>
      <sheetName val="X17-TOTAL"/>
      <sheetName val="원가data"/>
      <sheetName val="원가계산"/>
      <sheetName val="조명시설"/>
      <sheetName val="최종"/>
      <sheetName val="집 계 표"/>
      <sheetName val="예정(3)"/>
      <sheetName val="기초자료"/>
      <sheetName val="터파기및재료"/>
      <sheetName val="전기일위대가"/>
      <sheetName val="토공산출(주차장)"/>
      <sheetName val="충주"/>
      <sheetName val="Macro3"/>
      <sheetName val="일위_파일"/>
      <sheetName val="1ST"/>
      <sheetName val="연돌일위집계"/>
      <sheetName val="공사_산출"/>
      <sheetName val="기계경비"/>
      <sheetName val="Sheet5"/>
      <sheetName val="마산방향"/>
      <sheetName val="진주방향"/>
      <sheetName val="단위단가"/>
      <sheetName val="기성조서(집계)"/>
      <sheetName val="집행예산"/>
      <sheetName val="자동제어"/>
      <sheetName val="건축집계"/>
      <sheetName val="토목공사"/>
      <sheetName val="백분율"/>
      <sheetName val="DHEQSUPT"/>
      <sheetName val="데이터입력"/>
      <sheetName val="01"/>
      <sheetName val="원가서"/>
      <sheetName val="2000전체분"/>
      <sheetName val="날개벽(시점좌측)"/>
      <sheetName val="inputdata"/>
      <sheetName val="포장공수량집계"/>
      <sheetName val="총공사내역서"/>
      <sheetName val="Recap"/>
      <sheetName val="변경현황"/>
      <sheetName val="밸브설치"/>
      <sheetName val="요약서"/>
      <sheetName val="ABUT수량-A1"/>
      <sheetName val="현장관리비 산출내역"/>
      <sheetName val="간접비"/>
      <sheetName val="?? ???"/>
      <sheetName val="MAIN_TABLE"/>
      <sheetName val="적용단가"/>
      <sheetName val="설계내역"/>
      <sheetName val="배수장토목공사비"/>
      <sheetName val="소야공정계획표"/>
      <sheetName val="기계내역"/>
      <sheetName val="기초수량집"/>
      <sheetName val="경영상태"/>
      <sheetName val="품"/>
      <sheetName val="내역갑지"/>
      <sheetName val="도"/>
      <sheetName val="WE'T"/>
      <sheetName val="BREAKDOWN(철거설치)"/>
      <sheetName val="뜃맟뭁돽띿맟?-BLDG"/>
      <sheetName val="CAT_5"/>
      <sheetName val="A"/>
      <sheetName val="연결임시"/>
      <sheetName val="자금운용표"/>
      <sheetName val="변경내역대비표(2)"/>
      <sheetName val="운반"/>
      <sheetName val="UR2-Calculation"/>
      <sheetName val="집수정(600-700)"/>
      <sheetName val="Sheet4"/>
      <sheetName val="설계내역서"/>
      <sheetName val="수량산출서(터널종점)"/>
      <sheetName val="공사비_NDE"/>
      <sheetName val="별표 "/>
      <sheetName val="신.분"/>
      <sheetName val="일위대가표 (2)"/>
      <sheetName val="TOTAL"/>
      <sheetName val="LABTOTAL"/>
      <sheetName val="1련,2련"/>
      <sheetName val="변품8-37"/>
      <sheetName val="토목주소"/>
      <sheetName val="프랜트면허"/>
      <sheetName val="mcc일위대가"/>
      <sheetName val="동일대내"/>
      <sheetName val="SLAB"/>
      <sheetName val="조건"/>
      <sheetName val="2010년실적"/>
      <sheetName val="주현(해보)"/>
      <sheetName val="주현(영광)"/>
      <sheetName val="일위대가(1)"/>
      <sheetName val="수지표"/>
      <sheetName val="셀명"/>
      <sheetName val="참조"/>
      <sheetName val="BS2(302)"/>
      <sheetName val="03일"/>
      <sheetName val="원가"/>
      <sheetName val="노무비단가"/>
      <sheetName val="전기단가조사서"/>
      <sheetName val="40총괄"/>
      <sheetName val="40집계"/>
      <sheetName val="Cash Flow"/>
      <sheetName val="목표세부명세"/>
      <sheetName val="CONCRETE"/>
      <sheetName val="시운전연료비"/>
      <sheetName val="예산대비"/>
      <sheetName val="수지예산"/>
      <sheetName val="울산시산표"/>
      <sheetName val="공종단가"/>
      <sheetName val=" 갑  지 "/>
      <sheetName val="횡배위치"/>
      <sheetName val="유림골조"/>
      <sheetName val="전체제잡비"/>
      <sheetName val="F_D SEC. PROP"/>
      <sheetName val="총집계표"/>
      <sheetName val="부하(성남)"/>
      <sheetName val="검토서"/>
      <sheetName val="MAT_N048"/>
      <sheetName val="약품설비"/>
      <sheetName val="수로단위수량"/>
      <sheetName val="횡배수관토공수량"/>
      <sheetName val="개요"/>
      <sheetName val="설-원가"/>
      <sheetName val="사다리"/>
      <sheetName val="법인세신고자료"/>
      <sheetName val="제조부문배부"/>
      <sheetName val="가설공사비"/>
      <sheetName val="도로구조공사비"/>
      <sheetName val="도로토공공사비"/>
      <sheetName val="여수토공사비"/>
      <sheetName val="입력시트"/>
      <sheetName val="집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  <sheetName val="조명시설"/>
      <sheetName val="부안일위"/>
      <sheetName val="단위중량"/>
      <sheetName val="총괄내역서"/>
      <sheetName val="소업1교"/>
      <sheetName val="인사자료총집계"/>
      <sheetName val="견적서(토공)"/>
      <sheetName val="빗물받이(910-510-410)"/>
      <sheetName val="반응조"/>
      <sheetName val="갑지"/>
      <sheetName val="6PILE  _돌출_"/>
      <sheetName val="옹벽조금수정"/>
      <sheetName val="공사비증감"/>
      <sheetName val="내역서"/>
      <sheetName val="공사비집계"/>
      <sheetName val="가격조사서"/>
      <sheetName val="3BL공동구 수량"/>
      <sheetName val="노임단가"/>
      <sheetName val="본선 토공 분배표"/>
      <sheetName val="DATE"/>
      <sheetName val="Sheet1 (2)"/>
      <sheetName val="약품설비"/>
      <sheetName val="내역표지"/>
      <sheetName val="진주방향"/>
      <sheetName val="토공 갑지"/>
      <sheetName val="업무처리전"/>
      <sheetName val="가설건물"/>
      <sheetName val="원가"/>
      <sheetName val="실정보고"/>
      <sheetName val="갑지1"/>
      <sheetName val="예가표"/>
      <sheetName val="U-TYPE(1)"/>
      <sheetName val="연돌일위집계"/>
      <sheetName val="포장공자재집계표"/>
      <sheetName val="2호맨홀공제수량"/>
      <sheetName val="000000"/>
      <sheetName val="참조"/>
      <sheetName val="간선계산"/>
      <sheetName val="공사비증감(P4) "/>
      <sheetName val="2.단면가정 "/>
      <sheetName val="목표세부명세"/>
      <sheetName val="#REF"/>
      <sheetName val="SIL98"/>
      <sheetName val="샘플표지"/>
      <sheetName val="말뚝지지력산정"/>
      <sheetName val="가도공"/>
      <sheetName val="단면 (2)"/>
      <sheetName val="메서,변+증"/>
      <sheetName val="실행예산"/>
      <sheetName val="SLAB&quot;1&quot;"/>
      <sheetName val="사통"/>
      <sheetName val="물가시세"/>
      <sheetName val="터파기및재료"/>
      <sheetName val="입찰안"/>
      <sheetName val="Sheet1"/>
      <sheetName val="수지표"/>
      <sheetName val="셀명"/>
      <sheetName val="총괄"/>
      <sheetName val="하도내역 (철콘)"/>
      <sheetName val="식생블럭단위수량"/>
      <sheetName val="갑지(추정)"/>
      <sheetName val="수량3"/>
      <sheetName val="총 괄 표"/>
      <sheetName val="공종단가"/>
      <sheetName val="단가"/>
      <sheetName val="노무비"/>
      <sheetName val="EQUIP"/>
      <sheetName val="공량산출서"/>
      <sheetName val="해전배수"/>
      <sheetName val="수문일1"/>
      <sheetName val="결과조달"/>
      <sheetName val="지하"/>
      <sheetName val="식재"/>
      <sheetName val="시설물"/>
      <sheetName val="식재출력용"/>
      <sheetName val="유지관리"/>
      <sheetName val="금액내역서"/>
      <sheetName val="일위대가"/>
      <sheetName val="장비"/>
      <sheetName val="산근1"/>
      <sheetName val="노무"/>
      <sheetName val="자재"/>
      <sheetName val="2공구산출내역"/>
      <sheetName val="오동"/>
      <sheetName val="대조"/>
      <sheetName val="나한"/>
      <sheetName val="8.PILE  (돌출)"/>
      <sheetName val="산근터빈"/>
      <sheetName val="공문"/>
      <sheetName val="COVER"/>
      <sheetName val="1,2,3,4,5단위수량"/>
      <sheetName val="배수관산출"/>
      <sheetName val="수안보-MBR1"/>
      <sheetName val="3.공통공사대비"/>
      <sheetName val="교각계산"/>
      <sheetName val="간지(1)"/>
      <sheetName val="ELECTRIC"/>
      <sheetName val="SCHEDULE"/>
      <sheetName val="포장물량집계"/>
      <sheetName val="공통비총괄표"/>
      <sheetName val="Sheet2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산출내역서"/>
      <sheetName val="실행철강하도"/>
      <sheetName val="DATA98"/>
      <sheetName val="견적의뢰서"/>
      <sheetName val="2000년1차"/>
      <sheetName val="2000전체분"/>
      <sheetName val="200"/>
      <sheetName val="세대구분"/>
      <sheetName val="Sheet4"/>
      <sheetName val="뚝토공"/>
      <sheetName val="70%"/>
      <sheetName val="소비자가"/>
      <sheetName val="공통가설공사"/>
      <sheetName val="밸브설치"/>
      <sheetName val="일위대가목록"/>
      <sheetName val="수로집계"/>
      <sheetName val="슬래브"/>
      <sheetName val="일위대가목차"/>
      <sheetName val="6PILE 과속방지턱집계표!$K$12 (돌출)"/>
      <sheetName val="내역"/>
      <sheetName val="유림골조"/>
      <sheetName val="D200"/>
      <sheetName val="집계표(육상)"/>
      <sheetName val="지급자재"/>
      <sheetName val="DATA입력"/>
      <sheetName val="BOX 본체"/>
      <sheetName val="S.중기사용료"/>
      <sheetName val="97노임단가"/>
      <sheetName val="입력란"/>
      <sheetName val="TOTAL_BOQ"/>
      <sheetName val="산출근거"/>
      <sheetName val="원형1호맨홀토공수량"/>
      <sheetName val="안산기계장치"/>
      <sheetName val="날개벽(시점좌측)"/>
      <sheetName val="을 2"/>
      <sheetName val="을 1"/>
      <sheetName val="손익분석"/>
      <sheetName val="bid"/>
      <sheetName val="발주설계서(당초)"/>
      <sheetName val="1062-X방향 "/>
      <sheetName val="제출내역 (2)"/>
      <sheetName val="SG"/>
      <sheetName val="ABUT수량-A1"/>
      <sheetName val="Quantity"/>
      <sheetName val="Sheet15"/>
      <sheetName val="정보"/>
      <sheetName val="음봉방향"/>
      <sheetName val="교각정보"/>
      <sheetName val="기기리스트"/>
      <sheetName val="고창방향"/>
      <sheetName val="일위대가(계측기설치)"/>
      <sheetName val="기성내역"/>
      <sheetName val="경상비"/>
      <sheetName val="DATA2000"/>
      <sheetName val="주식"/>
      <sheetName val="집계표"/>
      <sheetName val="수량명세서"/>
      <sheetName val="단면A-A(TR)"/>
      <sheetName val="대비"/>
      <sheetName val="공사내역"/>
      <sheetName val="실행"/>
      <sheetName val="CTEMCOST"/>
      <sheetName val="관로토공집계표"/>
      <sheetName val="기자재비"/>
      <sheetName val="96보완계획7.12"/>
      <sheetName val="전기"/>
      <sheetName val="6PILE__(돌출)"/>
      <sheetName val="중기사용료"/>
      <sheetName val="일위"/>
      <sheetName val="중기목록표"/>
      <sheetName val="토공"/>
      <sheetName val="내역서(교량)전체"/>
      <sheetName val="I一般比"/>
      <sheetName val="1호맨홀토공"/>
      <sheetName val="설계산출표지"/>
      <sheetName val="신당동집계표"/>
      <sheetName val="1.토공"/>
      <sheetName val="교량전기"/>
      <sheetName val="설계조건"/>
      <sheetName val="갑지(집행)"/>
      <sheetName val="01.견적내역서"/>
      <sheetName val="본부소개"/>
      <sheetName val="수량집계"/>
      <sheetName val="배수내역(98년도분)"/>
      <sheetName val="우수받이재료집계표"/>
      <sheetName val="type-F"/>
      <sheetName val="기계경비적용기준"/>
      <sheetName val="화재 탐지 설비"/>
      <sheetName val="4)유동표"/>
      <sheetName val="인건비"/>
      <sheetName val="단면B-B(EA)"/>
      <sheetName val="역T형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프랜트면허"/>
      <sheetName val="토목주소"/>
      <sheetName val="archi(본사)"/>
      <sheetName val="약품공급2"/>
      <sheetName val="간접비"/>
      <sheetName val="시행후면적"/>
      <sheetName val="내역(전체)"/>
      <sheetName val="수량산출내역1115"/>
      <sheetName val="간 지1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3.하중산정4.지지력"/>
      <sheetName val="Sheet3"/>
      <sheetName val="대,유,램"/>
      <sheetName val="경영상태"/>
      <sheetName val="민자토목설변1차"/>
      <sheetName val="허용지지력"/>
      <sheetName val="Output"/>
      <sheetName val="공사비예산서(토목분)"/>
      <sheetName val="견적서"/>
      <sheetName val="도봉2지구"/>
      <sheetName val="비목군분류일위"/>
      <sheetName val="견적대비표"/>
      <sheetName val="1NYS(당)"/>
      <sheetName val="대림경상68억"/>
      <sheetName val="1.수인터널"/>
      <sheetName val="배수통관(좌)"/>
      <sheetName val="단가일람"/>
      <sheetName val="조경일람"/>
      <sheetName val="DAILY"/>
      <sheetName val="자료"/>
      <sheetName val="합의경상"/>
      <sheetName val="2002상반기노임기준"/>
      <sheetName val="2.단면가정"/>
      <sheetName val="산마루측구단위수량"/>
      <sheetName val="매립"/>
      <sheetName val="단위수량"/>
      <sheetName val="부하계산서"/>
      <sheetName val="외주현황.wq1"/>
      <sheetName val="6PILE+옹벽집계!$G$6+옹벽집계!$H$10  (돌출"/>
      <sheetName val="1.설계조건"/>
      <sheetName val="TYPE-1"/>
      <sheetName val="9509"/>
      <sheetName val="INPUT"/>
      <sheetName val="일위(PN)"/>
      <sheetName val="2.대외공문"/>
      <sheetName val="토적표(우안)"/>
      <sheetName val="토적표(좌안)"/>
      <sheetName val="설계"/>
      <sheetName val="가공비"/>
      <sheetName val="수량산출"/>
      <sheetName val="제수변수량H2.15"/>
      <sheetName val="_공기변수량"/>
      <sheetName val="TOWER 10TON"/>
      <sheetName val="TOWER 12TON"/>
      <sheetName val="격점수량"/>
      <sheetName val="★도급내역"/>
      <sheetName val="최적단면"/>
      <sheetName val="변경집계표"/>
      <sheetName val="입출재고현황 (2)"/>
      <sheetName val="원형맨홀수량"/>
      <sheetName val="J형측구단위수량"/>
      <sheetName val="소산진입"/>
      <sheetName val="guard(mac)"/>
      <sheetName val="이름"/>
      <sheetName val="6PILE  _돌_x001c__"/>
      <sheetName val="지장물C"/>
      <sheetName val="LOB"/>
      <sheetName val="C-직노1"/>
      <sheetName val="Supplement2"/>
      <sheetName val="수지예산"/>
      <sheetName val=""/>
      <sheetName val="배수내역"/>
      <sheetName val="DATA"/>
      <sheetName val="입상내역"/>
      <sheetName val="품셈TABLE"/>
      <sheetName val="전체변경예정공정표_2012.07.30"/>
      <sheetName val="본체"/>
      <sheetName val="A1(토공)"/>
      <sheetName val="A1(구조물)"/>
      <sheetName val="수량집계(1)"/>
      <sheetName val="철근집계표"/>
      <sheetName val="포장직선구간"/>
      <sheetName val="Sheet17"/>
      <sheetName val="수량집계표"/>
      <sheetName val="건축"/>
      <sheetName val="화전내"/>
      <sheetName val="40총괄"/>
      <sheetName val="40집계"/>
      <sheetName val="부대공"/>
      <sheetName val="포장공"/>
      <sheetName val="CIVIL4"/>
      <sheetName val="01.인원현황 (계획)"/>
      <sheetName val="보차도경계석"/>
      <sheetName val="산출근거(S4)"/>
      <sheetName val="교통표지판수량집계표"/>
      <sheetName val="자재집계표"/>
      <sheetName val="도배공사언고"/>
      <sheetName val="COPING"/>
      <sheetName val="설비"/>
      <sheetName val="교대(A1-A2)"/>
      <sheetName val="사유서제출현황-2"/>
      <sheetName val="날개벽"/>
      <sheetName val="정부노임단가"/>
      <sheetName val="가설사무소수량집계"/>
      <sheetName val="우각부보강"/>
      <sheetName val="토사(PE)"/>
      <sheetName val="가압장구체수량산출서"/>
      <sheetName val="바닥판"/>
      <sheetName val="96노임기준"/>
      <sheetName val="기본"/>
      <sheetName val="차액보증"/>
      <sheetName val="2000시행예상"/>
      <sheetName val="YES-T"/>
      <sheetName val="단가조사"/>
      <sheetName val="수로단위수량"/>
      <sheetName val="부하(성남)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단가산출서"/>
      <sheetName val="우수받이"/>
      <sheetName val="토목"/>
      <sheetName val="기계(집계표)"/>
      <sheetName val="옹벽"/>
      <sheetName val="단위단가"/>
      <sheetName val="2.교량(신설)"/>
      <sheetName val="I.설계조건"/>
      <sheetName val="가옥철거"/>
      <sheetName val="건축내역서"/>
      <sheetName val="설비내역서"/>
      <sheetName val="전기내역서"/>
      <sheetName val="철근량"/>
      <sheetName val="의뢰서"/>
      <sheetName val="코드표"/>
      <sheetName val="일위대가1"/>
      <sheetName val="국공유지및사유지"/>
      <sheetName val="골재및자재집계표"/>
      <sheetName val="수문보고"/>
      <sheetName val="할증 "/>
      <sheetName val="대운산출"/>
      <sheetName val="침하계"/>
      <sheetName val="대부예산서"/>
      <sheetName val="교각1"/>
      <sheetName val="기초공"/>
      <sheetName val="기둥(원형)"/>
      <sheetName val="돌담교 상부수량"/>
      <sheetName val="수입"/>
      <sheetName val="BOX(1.5X1.5)"/>
      <sheetName val="기초INPUT"/>
      <sheetName val="토공-내역"/>
      <sheetName val="대로근거"/>
      <sheetName val="중로근거"/>
      <sheetName val="관급총괄"/>
      <sheetName val="건설기계_목록"/>
      <sheetName val="신표지1"/>
      <sheetName val="기계경비일람"/>
      <sheetName val="4-1.노무비(직영)"/>
      <sheetName val="조건표"/>
      <sheetName val="예정(3)"/>
      <sheetName val="동원(3)"/>
      <sheetName val="9GNG운반"/>
      <sheetName val="토공계산서(부체도로)"/>
      <sheetName val="2_단면가정_"/>
      <sheetName val="6PILE___돌출_"/>
      <sheetName val="총_괄_표"/>
      <sheetName val="3BL공동구_수량"/>
      <sheetName val="토공_갑지"/>
      <sheetName val="공사비증감(P4)_"/>
      <sheetName val="본선_토공_분배표"/>
      <sheetName val="단면_(2)"/>
      <sheetName val="하도내역_(철콘)"/>
      <sheetName val="loading"/>
      <sheetName val="설계내역서"/>
      <sheetName val="비탈면보호공수량산출"/>
      <sheetName val="J01"/>
      <sheetName val="설계내역(2001)"/>
      <sheetName val="자재(설치)"/>
      <sheetName val="부대토목"/>
      <sheetName val="배수공"/>
      <sheetName val="간지"/>
      <sheetName val="연습"/>
      <sheetName val="1을"/>
      <sheetName val="마감사양"/>
      <sheetName val="3련 BOX"/>
      <sheetName val="총수량 (기성)"/>
      <sheetName val="2.하중산정"/>
      <sheetName val="DHEQSUPT"/>
      <sheetName val="데리네이타현황"/>
      <sheetName val="방음벽기초"/>
      <sheetName val="품"/>
      <sheetName val="당초"/>
      <sheetName val="일반수량"/>
      <sheetName val="칠산대교 중앙부"/>
      <sheetName val="칠산대교 시종점부"/>
      <sheetName val="BOX"/>
      <sheetName val="IW-LIST"/>
      <sheetName val="현황"/>
      <sheetName val="T.T.P 단위수량"/>
      <sheetName val="설직재-1"/>
      <sheetName val="낙찰표"/>
      <sheetName val="L형집계"/>
      <sheetName val="금융비용"/>
      <sheetName val="배수관설치현황"/>
      <sheetName val="직재"/>
      <sheetName val="집수정"/>
      <sheetName val="현장관리비"/>
      <sheetName val="계산근거"/>
      <sheetName val="woo(mac)"/>
      <sheetName val="20-6(L)"/>
      <sheetName val="관로조사공"/>
      <sheetName val="본선차로수량집계표"/>
      <sheetName val="김여중"/>
      <sheetName val="무근깨기"/>
      <sheetName val="N賃率-職"/>
      <sheetName val="부표총괄"/>
      <sheetName val="운반"/>
      <sheetName val="AN-01"/>
      <sheetName val="PRICES"/>
      <sheetName val="골조시행"/>
      <sheetName val="우수"/>
      <sheetName val="관급자재대"/>
      <sheetName val="내역-가"/>
      <sheetName val="여과지동"/>
      <sheetName val="기초자료"/>
      <sheetName val="1단계"/>
      <sheetName val="집계표(OPTION)"/>
      <sheetName val="실행내역서"/>
      <sheetName val="이토변실(A3-LINE)"/>
      <sheetName val="설계예시"/>
      <sheetName val="전선 및 전선관"/>
      <sheetName val="을"/>
      <sheetName val="중기비"/>
      <sheetName val="예상"/>
      <sheetName val="수량산출서"/>
      <sheetName val="A-4"/>
      <sheetName val="전력구구조물산근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제직재"/>
      <sheetName val="제-노임"/>
      <sheetName val="좌측"/>
      <sheetName val="참고사항"/>
      <sheetName val="근로자자료입력"/>
      <sheetName val="구조물공"/>
      <sheetName val="토공 total"/>
      <sheetName val="단위수량산출"/>
      <sheetName val="당초내역서"/>
      <sheetName val="ASP 일반구간_250A"/>
      <sheetName val="건축물터파기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BQMPALOC"/>
      <sheetName val="Cash2"/>
      <sheetName val="Z"/>
      <sheetName val="실행대비"/>
      <sheetName val="공종별내역서"/>
      <sheetName val="계화총괄"/>
      <sheetName val="계화배수(3대)"/>
      <sheetName val="1.설계기준"/>
      <sheetName val="철집"/>
      <sheetName val="기계경비"/>
      <sheetName val="용산1(해보)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단면가정"/>
      <sheetName val="일위대가표"/>
      <sheetName val="총괄표"/>
      <sheetName val="6PILE (돌출)"/>
      <sheetName val="흥양2교토공집계표"/>
      <sheetName val="JUCKEYK"/>
      <sheetName val="옹벽집계표"/>
      <sheetName val="마산방향"/>
      <sheetName val="직노"/>
      <sheetName val="맨홀수량산출"/>
      <sheetName val="트랜치 집수정 연결관-연장산출서"/>
      <sheetName val="배수장토목공사비"/>
      <sheetName val="TYPE-A"/>
      <sheetName val="기존-내역"/>
      <sheetName val="STEEL BOX 단면설계(SEC.8)"/>
      <sheetName val="단위자갈수량1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노임"/>
      <sheetName val="계수시트"/>
      <sheetName val="에너지동"/>
      <sheetName val="인부노임"/>
      <sheetName val="자금신청서"/>
      <sheetName val="교차구"/>
      <sheetName val="구체"/>
      <sheetName val="좌측날개벽"/>
      <sheetName val="우측날개벽"/>
      <sheetName val="tggwan(mac)"/>
      <sheetName val="토목검측서"/>
      <sheetName val="P.M 별"/>
      <sheetName val="토적계산"/>
      <sheetName val="깨기"/>
      <sheetName val="건축내역"/>
      <sheetName val="외자배분"/>
      <sheetName val="외자내역"/>
      <sheetName val="주형"/>
      <sheetName val="목록"/>
      <sheetName val="자재단가표"/>
      <sheetName val="조합일"/>
      <sheetName val="철거일"/>
      <sheetName val="일위대가(1)"/>
      <sheetName val="지장물조서"/>
      <sheetName val="포장총괄집계표"/>
      <sheetName val="품의"/>
      <sheetName val="이형관격점별수량산출(2)"/>
      <sheetName val="우수맨홀공제단위수량"/>
      <sheetName val="우수공"/>
      <sheetName val="BOX-1510"/>
      <sheetName val="계약용량(서포)"/>
      <sheetName val="상부공"/>
      <sheetName val="지장물현황"/>
      <sheetName val="분묘 총 현황"/>
      <sheetName val="지하매설물조서"/>
      <sheetName val="지장물도면"/>
      <sheetName val="전기혼잡제경비(45)"/>
      <sheetName val="Pier 3"/>
      <sheetName val="설계내역"/>
      <sheetName val="날개벽수량표"/>
      <sheetName val="자재 집계표"/>
      <sheetName val="하천하류 철근수량 집계표"/>
      <sheetName val="연결관암거"/>
      <sheetName val="산출근거-S1"/>
      <sheetName val="우수관로단위수량(300)"/>
      <sheetName val="6공구(당초)"/>
      <sheetName val="선급금신청서"/>
      <sheetName val="특2맨홀(차도)(T-A)"/>
      <sheetName val="특2맨홀(보도)(T-A)"/>
      <sheetName val="맨홀이음부 몰탈수량 집계표"/>
      <sheetName val="주요자재집계"/>
      <sheetName val="Sheet13"/>
      <sheetName val="Sheet14"/>
      <sheetName val="GEN"/>
      <sheetName val="표준단면수량(출력안함)"/>
      <sheetName val="전기일위대가"/>
      <sheetName val="일반공사"/>
      <sheetName val="저"/>
      <sheetName val="REINF."/>
      <sheetName val="단면검토"/>
      <sheetName val="평가데이터"/>
      <sheetName val="찍기"/>
      <sheetName val="중기목록"/>
      <sheetName val="운반단가"/>
      <sheetName val="구조물철거개소별명세"/>
      <sheetName val="입력시트"/>
      <sheetName val="이토변실"/>
      <sheetName val="추진공"/>
      <sheetName val="가시설(TYPE-A)"/>
      <sheetName val="1호맨홀가감수량"/>
      <sheetName val="1-1평균터파기고(1)"/>
      <sheetName val="1호맨홀수량산출"/>
      <sheetName val="견적서세부내용"/>
      <sheetName val="견적내용입력"/>
      <sheetName val="_x0018__x0000_℀"/>
      <sheetName val="격점관로집계"/>
      <sheetName val="부대내역"/>
      <sheetName val="MATERIAL"/>
      <sheetName val="상반기손익차2총괄"/>
      <sheetName val="토공정보"/>
      <sheetName val="CODE"/>
      <sheetName val="MOTOR"/>
      <sheetName val="단가산출"/>
      <sheetName val="공틀공사"/>
      <sheetName val="토공산출(시)"/>
      <sheetName val="토공산출(포)"/>
      <sheetName val="1련박스"/>
      <sheetName val="수량"/>
      <sheetName val="증감내역"/>
      <sheetName val="중기"/>
      <sheetName val="개요"/>
      <sheetName val="포설list원본"/>
      <sheetName val="3절_CheckList_구분"/>
      <sheetName val="일위대가(가설)"/>
      <sheetName val="일위대가-1"/>
      <sheetName val="횡배수관"/>
      <sheetName val="모델링"/>
      <sheetName val="하중계산"/>
      <sheetName val="직공시공계획서"/>
      <sheetName val="단가조사표"/>
      <sheetName val="업체선정"/>
      <sheetName val="토공사"/>
      <sheetName val="6월인원"/>
      <sheetName val="INPUTDATA"/>
      <sheetName val="직원인원"/>
      <sheetName val="단가비교"/>
      <sheetName val="단가산출2"/>
      <sheetName val="중기사용료산출근거"/>
      <sheetName val="교대(A1)"/>
      <sheetName val="수자재단위당"/>
      <sheetName val="개발행위"/>
      <sheetName val="보고서"/>
      <sheetName val="철근단면적"/>
      <sheetName val="1회기성을"/>
      <sheetName val="6PILE_______G_6_______H_10____2"/>
      <sheetName val="과속방지턱"/>
      <sheetName val="6PILE  _돌_x005f_x001c__"/>
      <sheetName val="단위수량(출력X)"/>
      <sheetName val="준검 내역서"/>
      <sheetName val="시멘트 및 골재량 (슬래브)"/>
      <sheetName val="시멘트 및 골재량 (거더)"/>
      <sheetName val="광주전남"/>
      <sheetName val="부대토공"/>
      <sheetName val="차선위치조서"/>
      <sheetName val="A1-DATA"/>
      <sheetName val="단면"/>
      <sheetName val="0"/>
      <sheetName val="날개수량1.5"/>
      <sheetName val="표지"/>
      <sheetName val="입찰내역 발주처 양식"/>
      <sheetName val="J直材4"/>
      <sheetName val="자재집계"/>
      <sheetName val="배명(단가)"/>
      <sheetName val="경산"/>
      <sheetName val="공사명입력"/>
      <sheetName val="참고자료"/>
      <sheetName val="데이타"/>
      <sheetName val="총집계"/>
      <sheetName val="원가(조경)"/>
      <sheetName val="원가(토목)"/>
      <sheetName val="영동(D)"/>
      <sheetName val="01. 지사동"/>
      <sheetName val="각형맨홀"/>
      <sheetName val="요율"/>
      <sheetName val="GAEYO"/>
      <sheetName val="임목폐기물집계"/>
      <sheetName val="우배수"/>
      <sheetName val="흄관기초"/>
      <sheetName val="변경내역대비표(2)"/>
      <sheetName val="횡배위치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정공공사"/>
      <sheetName val="도급견적가"/>
      <sheetName val="A LINE"/>
      <sheetName val="C.배수관공"/>
      <sheetName val="옹벽식측구단위"/>
      <sheetName val="시중노임"/>
      <sheetName val="Finansal tamamlanma Eğrisi"/>
      <sheetName val="TESİSAT"/>
      <sheetName val="Finansal_tamamlanma_Eğrisi"/>
      <sheetName val="대목"/>
      <sheetName val="_x0018_"/>
      <sheetName val="연결임시"/>
      <sheetName val="타견적(을)"/>
      <sheetName val="보험료산출"/>
      <sheetName val="산출내역(4월)"/>
      <sheetName val="산출내역(5월) (2)"/>
      <sheetName val="집수정(600-700)"/>
      <sheetName val="EP0618"/>
      <sheetName val="공사개요"/>
      <sheetName val="7.PILE  (돌출)"/>
      <sheetName val="작성"/>
      <sheetName val="danga"/>
      <sheetName val="ilch"/>
      <sheetName val="안정검토"/>
      <sheetName val="소방현물"/>
      <sheetName val="맨홀되메우기"/>
      <sheetName val="목창호"/>
      <sheetName val="전체철근집계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하수급견적대비"/>
      <sheetName val="99노임단가"/>
      <sheetName val="자판실행"/>
      <sheetName val="사리부설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Eq. Mobilization"/>
      <sheetName val="INPUT(덕도방향-시점)"/>
      <sheetName val=" FURNACE현설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Benchmark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깨؀"/>
      <sheetName val="깨٫"/>
      <sheetName val="setup"/>
      <sheetName val="U형측구 표준단면도"/>
      <sheetName val="264"/>
      <sheetName val="6MONTHS"/>
      <sheetName val="일위대가(여기까지)"/>
      <sheetName val="금융"/>
      <sheetName val="Open"/>
      <sheetName val="기성집계"/>
      <sheetName val="VS P-Q"/>
      <sheetName val="負荷集計（断熱不燃）"/>
      <sheetName val="dongia (2)"/>
      <sheetName val="Div26 - Elect"/>
      <sheetName val="RAB AR&amp;STR"/>
      <sheetName val="electrical"/>
      <sheetName val="견적"/>
      <sheetName val="일위대가-2"/>
      <sheetName val="98지급계획"/>
      <sheetName val="배수관토공산출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연결원본-절대지우지말것"/>
      <sheetName val="총괄내역"/>
      <sheetName val="6PILE_______G_6_______H_10____3"/>
      <sheetName val="방송(체육관)"/>
      <sheetName val="MTP"/>
      <sheetName val="95MAKER"/>
      <sheetName val="재료율"/>
      <sheetName val="차선도색"/>
      <sheetName val="본실행경비"/>
      <sheetName val="관로연장산출"/>
      <sheetName val="현장관리비 산출내역"/>
      <sheetName val="미생물배양기 기초"/>
      <sheetName val="MANP"/>
      <sheetName val="SYSTEM 945 Air&amp;Nitrogen"/>
      <sheetName val="백분율"/>
      <sheetName val="PM Demolition 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단위가격"/>
      <sheetName val="tifico"/>
      <sheetName val="EQT-ESTN"/>
      <sheetName val="PTdam"/>
      <sheetName val="유리"/>
      <sheetName val="가설대가"/>
      <sheetName val="토공대가"/>
      <sheetName val="구조대가"/>
      <sheetName val="포설대가1"/>
      <sheetName val="부대대가"/>
      <sheetName val="정산"/>
      <sheetName val="분석"/>
      <sheetName val="IMPEADENCE MAP 취수장"/>
      <sheetName val="USGC"/>
      <sheetName val="Equip."/>
      <sheetName val="산1~6"/>
      <sheetName val="중기조종사 단위단가"/>
      <sheetName val="금액결정"/>
      <sheetName val="Y_WORK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wall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일용노임단가"/>
      <sheetName val="datasheet"/>
      <sheetName val="HVAC"/>
      <sheetName val="Riesgos y Oportunidades"/>
      <sheetName val="방배2E"/>
      <sheetName val="수목데이타 "/>
      <sheetName val="투입"/>
      <sheetName val="품셈총_x0000__x0000_"/>
      <sheetName val="1공구산출내역서"/>
      <sheetName val="STEEL_BOX_단면설계(SEC_8)"/>
      <sheetName val="01__지사동"/>
      <sheetName val="하천하류_철근수량_집계표"/>
      <sheetName val="2_하중산정"/>
      <sheetName val="1_설계기준"/>
      <sheetName val="잡비계산"/>
      <sheetName val="전계가"/>
      <sheetName val="이형관"/>
      <sheetName val="갈현동"/>
      <sheetName val="아파트 기성내역서"/>
      <sheetName val="공정"/>
      <sheetName val="dongia_(2)1"/>
      <sheetName val="Div26_-_Elect1"/>
      <sheetName val="RAB_AR&amp;STR1"/>
      <sheetName val="시멘트_및_골재량_(슬래브)"/>
      <sheetName val="시멘트_및_골재량_(거더)"/>
      <sheetName val="NAI"/>
      <sheetName val="_x0018_?℀"/>
      <sheetName val="상부하중"/>
      <sheetName val="풍하중1"/>
      <sheetName val="음성방향"/>
      <sheetName val="T13(P68~72,78)"/>
      <sheetName val="견적 (2)"/>
      <sheetName val="기본단가"/>
      <sheetName val="인건비단가"/>
      <sheetName val="Cash Out Table"/>
      <sheetName val="Net Cash Table"/>
      <sheetName val="ACUNIT"/>
      <sheetName val="교사기준면적(초등)"/>
      <sheetName val="0226"/>
      <sheetName val="CFS3"/>
      <sheetName val="F4-F7"/>
      <sheetName val="Y-WORK"/>
      <sheetName val="출입구총집계"/>
      <sheetName val="토공집계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98수문일위"/>
      <sheetName val="동력부하계산"/>
      <sheetName val="안정계산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터널조도"/>
      <sheetName val="WORK"/>
      <sheetName val="노임이"/>
      <sheetName val="본사인상전"/>
      <sheetName val="소도3교"/>
      <sheetName val="제1종배수관"/>
      <sheetName val="제2종배수관"/>
      <sheetName val="제4종배수관"/>
      <sheetName val="시설물일위"/>
      <sheetName val="L밽P"/>
      <sheetName val="L밽©"/>
      <sheetName val="L_x0002__x0000_"/>
      <sheetName val="하중산정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도"/>
      <sheetName val="TTL"/>
      <sheetName val="Sheet9"/>
      <sheetName val="Sheet10"/>
      <sheetName val="전기자료"/>
      <sheetName val="평균터파기고(1-2,ASP)"/>
      <sheetName val="내부산출서"/>
      <sheetName val="기계공사"/>
      <sheetName val="공사비총"/>
      <sheetName val="토목공사"/>
      <sheetName val="1호맨홀가시설토공(2~4)"/>
      <sheetName val="1호맨홀토공 (4)"/>
      <sheetName val="1호맨홀연결관토공 (2)"/>
      <sheetName val="투자필요검토서(복수업체추천서 포함)"/>
      <sheetName val="세목전체"/>
      <sheetName val="공정계획(내부계획25%,내부w.f)"/>
      <sheetName val="AILC004"/>
      <sheetName val="현장지지물물량"/>
      <sheetName val="기계경비(시간당)"/>
      <sheetName val="램머"/>
      <sheetName val="식재인부"/>
      <sheetName val="시설물기초"/>
      <sheetName val="SLAB"/>
      <sheetName val="능률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CAUDIT"/>
      <sheetName val="목차"/>
      <sheetName val="간지1"/>
      <sheetName val="1.사유서"/>
      <sheetName val="부재별산출서"/>
      <sheetName val="물가자료"/>
      <sheetName val="가로등내역서"/>
      <sheetName val="제경비율"/>
      <sheetName val="배수공집계표"/>
      <sheetName val="시산표"/>
      <sheetName val="공통부대비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℀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Form_A"/>
      <sheetName val="Form_C"/>
      <sheetName val="Form_D"/>
      <sheetName val="Form_E"/>
      <sheetName val="Form_F"/>
      <sheetName val="Form_G"/>
      <sheetName val="_FURNACE현설"/>
      <sheetName val="트랜치_집수정_연결관-연장산출서"/>
      <sheetName val="Pier_3"/>
      <sheetName val="산출내역(5월)_(2)"/>
      <sheetName val="자재_집계표"/>
      <sheetName val="Eq__Mobilization"/>
      <sheetName val="A_LINE"/>
      <sheetName val="C_배수관공"/>
      <sheetName val="Finansal_tamamlanma_Eğrisi1"/>
      <sheetName val="구성비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암거날개벽재료집계"/>
      <sheetName val="용산3(영광)"/>
      <sheetName val="_x005f_x0018__x005f_x0000_℀"/>
      <sheetName val="견적을지"/>
      <sheetName val="XXXXXX"/>
      <sheetName val="도면자료제출일정"/>
      <sheetName val="간접1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/>
      <sheetData sheetId="1052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/>
      <sheetData sheetId="1063"/>
      <sheetData sheetId="1064"/>
      <sheetData sheetId="1065"/>
      <sheetData sheetId="1066" refreshError="1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/>
      <sheetData sheetId="1183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KIJUN"/>
      <sheetName val="SANTOGO"/>
      <sheetName val="SANBAISU"/>
      <sheetName val="#REF"/>
      <sheetName val="증감내역서"/>
      <sheetName val="값"/>
      <sheetName val="DATE"/>
      <sheetName val="경비2내역"/>
      <sheetName val="초기화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본선 토공 분배표"/>
      <sheetName val="laroux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강관파일(자료)"/>
      <sheetName val="#REF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6PILE  (돌출)"/>
      <sheetName val="SANBAISU"/>
      <sheetName val="기계경비(시간당)"/>
      <sheetName val="램머"/>
      <sheetName val="설계내역서"/>
      <sheetName val="평가데이터"/>
      <sheetName val="효성CB 1P기초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Sheet1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6공구(당초)"/>
      <sheetName val="일위대가"/>
      <sheetName val="3.공통공사대비"/>
      <sheetName val="공문"/>
      <sheetName val="목표세부명세"/>
      <sheetName val="금액내역서"/>
      <sheetName val="1호맨홀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변경사유"/>
      <sheetName val="최종원가"/>
      <sheetName val="내역"/>
      <sheetName val="설계갑지"/>
      <sheetName val="표지"/>
      <sheetName val="총괄내역"/>
      <sheetName val="관급자재"/>
      <sheetName val="용지보상"/>
      <sheetName val="증감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공통공사"/>
      <sheetName val="기구조직"/>
      <sheetName val="기본입력"/>
      <sheetName val="경비2내역"/>
      <sheetName val="기준단가"/>
      <sheetName val="접대비"/>
      <sheetName val="선급금"/>
      <sheetName val="하자수수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공통공사"/>
      <sheetName val="기구조직"/>
      <sheetName val="기본입력"/>
      <sheetName val="경비2내역"/>
      <sheetName val="기준단가"/>
      <sheetName val="접대비"/>
      <sheetName val="선급금"/>
      <sheetName val="하자수수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 집계표 (사급)"/>
      <sheetName val="주요자재 집계표(관급)"/>
      <sheetName val="주요자재 집계표"/>
      <sheetName val="시험비수수료"/>
      <sheetName val="관급자재집계표"/>
      <sheetName val="사급자재집계"/>
      <sheetName val="경비2내역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표"/>
      <sheetName val="직접인건비호표(항목60%)"/>
      <sheetName val="직접경비호표"/>
      <sheetName val="Sheet2"/>
      <sheetName val="set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수사업 (자체사업8.13)"/>
      <sheetName val="시국6"/>
      <sheetName val="국지6"/>
      <sheetName val="지방6"/>
      <sheetName val="동지역6"/>
      <sheetName val="읍면6"/>
      <sheetName val="군도6"/>
      <sheetName val="농어촌6"/>
      <sheetName val="시국6 (2)"/>
      <sheetName val="범위이름"/>
      <sheetName val="#REF"/>
      <sheetName val="예정공정표"/>
      <sheetName val="초기화면"/>
      <sheetName val="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물가변동조정개요"/>
      <sheetName val="공사비변경집계표"/>
      <sheetName val="K값산출"/>
      <sheetName val="기계경비"/>
      <sheetName val="지수조정"/>
      <sheetName val="지수적용공사비내역서"/>
      <sheetName val="SANBAISU"/>
      <sheetName val="산출내역서집계표"/>
      <sheetName val="심사물량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공통공사"/>
      <sheetName val="기구조직"/>
      <sheetName val="기본입력"/>
      <sheetName val="경비2내역"/>
      <sheetName val="기준단가"/>
      <sheetName val="접대비"/>
      <sheetName val="선급금"/>
      <sheetName val="하자수수료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NAV000"/>
      <sheetName val="표지"/>
      <sheetName val="목차"/>
      <sheetName val="1.공사비현황"/>
      <sheetName val="2.공사비집계표"/>
      <sheetName val="3.공사수량현황"/>
      <sheetName val="4.지급자재현황"/>
      <sheetName val="4.지급자재현황(2)"/>
      <sheetName val="5.지급자재비증감현황 (1)"/>
      <sheetName val="5.지급자재비증감현황 (2)"/>
      <sheetName val="6.제잡비"/>
      <sheetName val="제잡비율"/>
      <sheetName val="제잡비산출(전체분)"/>
      <sheetName val="99잡비"/>
      <sheetName val="변경공정"/>
      <sheetName val="집계표"/>
      <sheetName val="6공구(당초)"/>
      <sheetName val="집계표(변경)"/>
      <sheetName val="6공구(변경)"/>
      <sheetName val="6공구(교량별수량)"/>
      <sheetName val="6공구(구조별수량)"/>
      <sheetName val="지급자재명세서"/>
      <sheetName val="금융비용"/>
      <sheetName val="대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6">
          <cell r="J6">
            <v>19755972650</v>
          </cell>
        </row>
        <row r="7">
          <cell r="J7">
            <v>996012540</v>
          </cell>
        </row>
        <row r="8">
          <cell r="J8">
            <v>70433300</v>
          </cell>
        </row>
        <row r="9">
          <cell r="J9">
            <v>416916500</v>
          </cell>
        </row>
        <row r="10">
          <cell r="J10">
            <v>101146500</v>
          </cell>
        </row>
        <row r="11">
          <cell r="J11">
            <v>0</v>
          </cell>
        </row>
        <row r="14">
          <cell r="J14">
            <v>395136400</v>
          </cell>
        </row>
        <row r="15">
          <cell r="J15">
            <v>200370400</v>
          </cell>
        </row>
        <row r="16">
          <cell r="J16">
            <v>194766000</v>
          </cell>
        </row>
        <row r="17">
          <cell r="J17">
            <v>12379840</v>
          </cell>
        </row>
        <row r="18">
          <cell r="J18">
            <v>6299260</v>
          </cell>
        </row>
        <row r="19">
          <cell r="J19">
            <v>6080580</v>
          </cell>
        </row>
        <row r="20">
          <cell r="J20">
            <v>5832360</v>
          </cell>
        </row>
        <row r="21">
          <cell r="J21">
            <v>35400</v>
          </cell>
        </row>
        <row r="22">
          <cell r="J22">
            <v>10451040</v>
          </cell>
        </row>
        <row r="23">
          <cell r="J23">
            <v>8039841560</v>
          </cell>
        </row>
        <row r="24">
          <cell r="J24">
            <v>99982540</v>
          </cell>
        </row>
        <row r="25">
          <cell r="J25">
            <v>6133500</v>
          </cell>
        </row>
        <row r="26">
          <cell r="J26">
            <v>7933725520</v>
          </cell>
        </row>
        <row r="27">
          <cell r="J27">
            <v>3177502920</v>
          </cell>
        </row>
        <row r="28">
          <cell r="J28">
            <v>4219264000</v>
          </cell>
        </row>
        <row r="29">
          <cell r="J29">
            <v>536958600</v>
          </cell>
        </row>
        <row r="34">
          <cell r="J34">
            <v>7612809280</v>
          </cell>
        </row>
        <row r="35">
          <cell r="J35">
            <v>81978540</v>
          </cell>
        </row>
        <row r="37">
          <cell r="J37">
            <v>2125200</v>
          </cell>
        </row>
        <row r="38">
          <cell r="J38">
            <v>79853340</v>
          </cell>
        </row>
        <row r="39">
          <cell r="J39">
            <v>6666290</v>
          </cell>
        </row>
        <row r="41">
          <cell r="J41">
            <v>135800</v>
          </cell>
        </row>
        <row r="42">
          <cell r="J42">
            <v>6530490</v>
          </cell>
        </row>
        <row r="43">
          <cell r="J43">
            <v>2329913520</v>
          </cell>
        </row>
        <row r="45">
          <cell r="J45">
            <v>16212240</v>
          </cell>
        </row>
        <row r="46">
          <cell r="J46">
            <v>2313701280</v>
          </cell>
        </row>
        <row r="47">
          <cell r="J47">
            <v>5194250930</v>
          </cell>
        </row>
        <row r="48">
          <cell r="J48">
            <v>288640290</v>
          </cell>
        </row>
        <row r="49">
          <cell r="J49">
            <v>1978806000</v>
          </cell>
        </row>
        <row r="50">
          <cell r="J50">
            <v>2926804640</v>
          </cell>
        </row>
        <row r="55">
          <cell r="J55">
            <v>1944814480</v>
          </cell>
        </row>
        <row r="56">
          <cell r="J56">
            <v>1646147520</v>
          </cell>
        </row>
        <row r="57">
          <cell r="J57">
            <v>297982080</v>
          </cell>
        </row>
        <row r="58">
          <cell r="J58">
            <v>684880</v>
          </cell>
        </row>
        <row r="59">
          <cell r="J59">
            <v>382264680</v>
          </cell>
        </row>
        <row r="60">
          <cell r="J60">
            <v>1011580</v>
          </cell>
        </row>
        <row r="61">
          <cell r="J61">
            <v>705911410</v>
          </cell>
        </row>
        <row r="62">
          <cell r="J62">
            <v>207463190</v>
          </cell>
        </row>
        <row r="63">
          <cell r="J63">
            <v>68890500</v>
          </cell>
        </row>
        <row r="64">
          <cell r="J64">
            <v>1962360</v>
          </cell>
        </row>
        <row r="65">
          <cell r="J65">
            <v>27775530</v>
          </cell>
        </row>
        <row r="66">
          <cell r="J66">
            <v>108834800</v>
          </cell>
        </row>
        <row r="67">
          <cell r="J67">
            <v>482465860</v>
          </cell>
        </row>
        <row r="68">
          <cell r="J68">
            <v>1725360</v>
          </cell>
        </row>
        <row r="80">
          <cell r="J80">
            <v>14257000</v>
          </cell>
        </row>
        <row r="81">
          <cell r="J81">
            <v>14100000</v>
          </cell>
        </row>
        <row r="82">
          <cell r="J82">
            <v>157000</v>
          </cell>
        </row>
        <row r="83">
          <cell r="J83">
            <v>56893010</v>
          </cell>
        </row>
        <row r="84">
          <cell r="J84">
            <v>95310</v>
          </cell>
        </row>
        <row r="87">
          <cell r="J87">
            <v>5144420929</v>
          </cell>
        </row>
        <row r="88">
          <cell r="J88">
            <v>820222120</v>
          </cell>
        </row>
        <row r="89">
          <cell r="J89">
            <v>259553930</v>
          </cell>
        </row>
        <row r="90">
          <cell r="J90">
            <v>98804430</v>
          </cell>
        </row>
        <row r="91">
          <cell r="J91">
            <v>2061500</v>
          </cell>
        </row>
        <row r="92">
          <cell r="J92">
            <v>158688000</v>
          </cell>
        </row>
        <row r="93">
          <cell r="J93">
            <v>368329080</v>
          </cell>
        </row>
        <row r="94">
          <cell r="J94">
            <v>192699080</v>
          </cell>
        </row>
        <row r="95">
          <cell r="J95">
            <v>184827580</v>
          </cell>
        </row>
        <row r="96">
          <cell r="J96">
            <v>7871500</v>
          </cell>
        </row>
        <row r="100">
          <cell r="J100">
            <v>175630000</v>
          </cell>
        </row>
        <row r="101">
          <cell r="J101">
            <v>175630000</v>
          </cell>
        </row>
        <row r="103">
          <cell r="J103">
            <v>192339110</v>
          </cell>
        </row>
        <row r="104">
          <cell r="J104">
            <v>1333955180</v>
          </cell>
        </row>
        <row r="105">
          <cell r="J105">
            <v>1140891600</v>
          </cell>
        </row>
        <row r="106">
          <cell r="J106">
            <v>49104000</v>
          </cell>
        </row>
        <row r="107">
          <cell r="J107">
            <v>182559600</v>
          </cell>
        </row>
        <row r="108">
          <cell r="J108">
            <v>909228000</v>
          </cell>
        </row>
        <row r="109">
          <cell r="J109">
            <v>6168800</v>
          </cell>
        </row>
        <row r="111">
          <cell r="J111">
            <v>6168800</v>
          </cell>
        </row>
        <row r="113">
          <cell r="J113">
            <v>86176020</v>
          </cell>
        </row>
        <row r="114">
          <cell r="J114">
            <v>22466220</v>
          </cell>
        </row>
        <row r="115">
          <cell r="J115">
            <v>10681200</v>
          </cell>
        </row>
        <row r="117">
          <cell r="J117">
            <v>53028600</v>
          </cell>
        </row>
        <row r="118">
          <cell r="J118">
            <v>28717000</v>
          </cell>
        </row>
        <row r="119">
          <cell r="J119">
            <v>8577000</v>
          </cell>
        </row>
        <row r="120">
          <cell r="J120">
            <v>20140000</v>
          </cell>
        </row>
        <row r="125">
          <cell r="J125">
            <v>72001760</v>
          </cell>
        </row>
        <row r="126">
          <cell r="J126">
            <v>12851600</v>
          </cell>
        </row>
        <row r="127">
          <cell r="J127">
            <v>7405870</v>
          </cell>
        </row>
        <row r="128">
          <cell r="J128">
            <v>50240190</v>
          </cell>
        </row>
        <row r="129">
          <cell r="J129">
            <v>1504100</v>
          </cell>
        </row>
        <row r="131">
          <cell r="J131">
            <v>911533490</v>
          </cell>
        </row>
        <row r="132">
          <cell r="J132">
            <v>474295800</v>
          </cell>
        </row>
        <row r="133">
          <cell r="J133">
            <v>418050000</v>
          </cell>
        </row>
        <row r="138">
          <cell r="J138">
            <v>11175000</v>
          </cell>
        </row>
        <row r="139">
          <cell r="J139">
            <v>406875000</v>
          </cell>
        </row>
        <row r="140">
          <cell r="J140">
            <v>56245800</v>
          </cell>
        </row>
        <row r="141">
          <cell r="J141">
            <v>21492000</v>
          </cell>
        </row>
        <row r="142">
          <cell r="J142">
            <v>1812600</v>
          </cell>
        </row>
        <row r="143">
          <cell r="J143">
            <v>24679200</v>
          </cell>
        </row>
        <row r="145">
          <cell r="J145">
            <v>8262000</v>
          </cell>
        </row>
        <row r="147">
          <cell r="J147">
            <v>330466000</v>
          </cell>
        </row>
        <row r="148">
          <cell r="J148">
            <v>51180000</v>
          </cell>
        </row>
        <row r="151">
          <cell r="J151">
            <v>22800000</v>
          </cell>
        </row>
        <row r="152">
          <cell r="J152">
            <v>5280000</v>
          </cell>
        </row>
        <row r="153">
          <cell r="J153">
            <v>23100000</v>
          </cell>
        </row>
        <row r="155">
          <cell r="J155">
            <v>279286000</v>
          </cell>
        </row>
        <row r="156">
          <cell r="J156">
            <v>63546000</v>
          </cell>
        </row>
        <row r="157">
          <cell r="J157">
            <v>2106000</v>
          </cell>
        </row>
        <row r="158">
          <cell r="J158">
            <v>39240000</v>
          </cell>
        </row>
        <row r="159">
          <cell r="J159">
            <v>22200000</v>
          </cell>
        </row>
        <row r="160">
          <cell r="J160">
            <v>189182000</v>
          </cell>
        </row>
        <row r="162">
          <cell r="J162">
            <v>108782000</v>
          </cell>
        </row>
        <row r="163">
          <cell r="J163">
            <v>80400000</v>
          </cell>
        </row>
        <row r="164">
          <cell r="J164">
            <v>26558000</v>
          </cell>
        </row>
        <row r="166">
          <cell r="J166">
            <v>16948000</v>
          </cell>
        </row>
        <row r="167">
          <cell r="J167">
            <v>9610000</v>
          </cell>
        </row>
        <row r="197">
          <cell r="J197">
            <v>42395400</v>
          </cell>
        </row>
        <row r="199">
          <cell r="J199">
            <v>7409400</v>
          </cell>
        </row>
        <row r="200">
          <cell r="J200">
            <v>34986000</v>
          </cell>
        </row>
        <row r="202">
          <cell r="J202">
            <v>49640</v>
          </cell>
        </row>
        <row r="203">
          <cell r="J203">
            <v>49640</v>
          </cell>
        </row>
        <row r="204">
          <cell r="J204">
            <v>32483500</v>
          </cell>
        </row>
        <row r="205">
          <cell r="J205">
            <v>14044800</v>
          </cell>
        </row>
        <row r="206">
          <cell r="J206">
            <v>6589300</v>
          </cell>
        </row>
        <row r="207">
          <cell r="J207">
            <v>11849400</v>
          </cell>
        </row>
        <row r="208">
          <cell r="J208">
            <v>31843150</v>
          </cell>
        </row>
        <row r="209">
          <cell r="J209">
            <v>17003800</v>
          </cell>
        </row>
        <row r="211">
          <cell r="J211">
            <v>17003800</v>
          </cell>
        </row>
        <row r="213">
          <cell r="J213">
            <v>7889100</v>
          </cell>
        </row>
        <row r="214">
          <cell r="J214">
            <v>2784600</v>
          </cell>
        </row>
        <row r="215">
          <cell r="J215">
            <v>5104500</v>
          </cell>
        </row>
        <row r="218">
          <cell r="J218">
            <v>1823250</v>
          </cell>
        </row>
        <row r="219">
          <cell r="J219">
            <v>1823250</v>
          </cell>
        </row>
        <row r="221">
          <cell r="J221">
            <v>5109500</v>
          </cell>
        </row>
        <row r="224">
          <cell r="J224">
            <v>69500</v>
          </cell>
        </row>
        <row r="228">
          <cell r="J228">
            <v>4758000</v>
          </cell>
        </row>
        <row r="229">
          <cell r="J229">
            <v>282000</v>
          </cell>
        </row>
        <row r="232">
          <cell r="J232">
            <v>17500</v>
          </cell>
        </row>
        <row r="235">
          <cell r="J235">
            <v>17500</v>
          </cell>
        </row>
        <row r="236">
          <cell r="J236">
            <v>1388305930</v>
          </cell>
        </row>
        <row r="237">
          <cell r="J237">
            <v>1079265430</v>
          </cell>
        </row>
        <row r="238">
          <cell r="J238">
            <v>380736400</v>
          </cell>
        </row>
        <row r="239">
          <cell r="J239">
            <v>289042600</v>
          </cell>
        </row>
        <row r="240">
          <cell r="J240">
            <v>4755300</v>
          </cell>
        </row>
        <row r="241">
          <cell r="J241">
            <v>86938500</v>
          </cell>
        </row>
        <row r="242">
          <cell r="J242">
            <v>194656100</v>
          </cell>
        </row>
        <row r="243">
          <cell r="J243">
            <v>164263500</v>
          </cell>
        </row>
        <row r="244">
          <cell r="J244">
            <v>1722600</v>
          </cell>
        </row>
        <row r="245">
          <cell r="J245">
            <v>28670000</v>
          </cell>
        </row>
        <row r="246">
          <cell r="J246">
            <v>398867700</v>
          </cell>
        </row>
        <row r="247">
          <cell r="J247">
            <v>532000</v>
          </cell>
        </row>
        <row r="248">
          <cell r="J248">
            <v>84240</v>
          </cell>
        </row>
        <row r="249">
          <cell r="J249">
            <v>447760</v>
          </cell>
        </row>
        <row r="250">
          <cell r="J250">
            <v>18118100</v>
          </cell>
        </row>
        <row r="251">
          <cell r="J251">
            <v>9318600</v>
          </cell>
        </row>
        <row r="252">
          <cell r="J252">
            <v>35736480</v>
          </cell>
        </row>
        <row r="255">
          <cell r="J255">
            <v>2828550</v>
          </cell>
        </row>
        <row r="256">
          <cell r="J256">
            <v>20276100</v>
          </cell>
        </row>
        <row r="257">
          <cell r="J257">
            <v>9480780</v>
          </cell>
        </row>
        <row r="259">
          <cell r="J259">
            <v>1949940</v>
          </cell>
        </row>
        <row r="260">
          <cell r="J260">
            <v>3750840</v>
          </cell>
        </row>
        <row r="261">
          <cell r="J261">
            <v>3780000</v>
          </cell>
        </row>
        <row r="262">
          <cell r="J262">
            <v>3597000</v>
          </cell>
        </row>
        <row r="263">
          <cell r="J263">
            <v>33300</v>
          </cell>
        </row>
        <row r="264">
          <cell r="J264">
            <v>4860960</v>
          </cell>
        </row>
        <row r="265">
          <cell r="J265">
            <v>84480</v>
          </cell>
        </row>
        <row r="266">
          <cell r="J266">
            <v>138880</v>
          </cell>
        </row>
        <row r="267">
          <cell r="J267">
            <v>206640</v>
          </cell>
        </row>
        <row r="268">
          <cell r="J268">
            <v>68143860</v>
          </cell>
        </row>
        <row r="269">
          <cell r="J269">
            <v>240690000</v>
          </cell>
        </row>
        <row r="270">
          <cell r="J270">
            <v>8421600</v>
          </cell>
        </row>
        <row r="271">
          <cell r="J271">
            <v>62768400</v>
          </cell>
        </row>
        <row r="273">
          <cell r="J273">
            <v>169500000</v>
          </cell>
        </row>
        <row r="274">
          <cell r="J274">
            <v>690404209</v>
          </cell>
        </row>
        <row r="275">
          <cell r="J275">
            <v>5450565</v>
          </cell>
        </row>
        <row r="276">
          <cell r="J276">
            <v>1650600</v>
          </cell>
        </row>
        <row r="278">
          <cell r="J278">
            <v>1650600</v>
          </cell>
        </row>
        <row r="280">
          <cell r="J280">
            <v>3697200</v>
          </cell>
        </row>
        <row r="283">
          <cell r="J283">
            <v>982800</v>
          </cell>
        </row>
        <row r="284">
          <cell r="J284">
            <v>2714400</v>
          </cell>
        </row>
        <row r="294">
          <cell r="J294">
            <v>102765</v>
          </cell>
        </row>
        <row r="299">
          <cell r="J299">
            <v>48680800</v>
          </cell>
        </row>
        <row r="300">
          <cell r="J300">
            <v>28005600</v>
          </cell>
        </row>
        <row r="301">
          <cell r="J301">
            <v>20675200</v>
          </cell>
        </row>
        <row r="305">
          <cell r="J305">
            <v>7852700</v>
          </cell>
        </row>
        <row r="306">
          <cell r="J306">
            <v>7184700</v>
          </cell>
        </row>
        <row r="307">
          <cell r="J307">
            <v>668000</v>
          </cell>
        </row>
        <row r="308">
          <cell r="J308">
            <v>94266030</v>
          </cell>
        </row>
        <row r="309">
          <cell r="J309">
            <v>53394800</v>
          </cell>
        </row>
        <row r="310">
          <cell r="J310">
            <v>3064600</v>
          </cell>
        </row>
        <row r="311">
          <cell r="J311">
            <v>50330200</v>
          </cell>
        </row>
        <row r="312">
          <cell r="J312">
            <v>8448830</v>
          </cell>
        </row>
        <row r="313">
          <cell r="J313">
            <v>24796400</v>
          </cell>
        </row>
        <row r="314">
          <cell r="J314">
            <v>24733800</v>
          </cell>
        </row>
        <row r="315">
          <cell r="J315">
            <v>62600</v>
          </cell>
        </row>
        <row r="316">
          <cell r="J316">
            <v>7626000</v>
          </cell>
        </row>
        <row r="318">
          <cell r="J318">
            <v>7626000</v>
          </cell>
        </row>
        <row r="319">
          <cell r="J319">
            <v>182900600</v>
          </cell>
        </row>
        <row r="320">
          <cell r="J320">
            <v>26149500</v>
          </cell>
        </row>
        <row r="321">
          <cell r="J321">
            <v>26149500</v>
          </cell>
        </row>
        <row r="323">
          <cell r="J323">
            <v>92529100</v>
          </cell>
        </row>
        <row r="324">
          <cell r="J324">
            <v>34537200</v>
          </cell>
        </row>
        <row r="326">
          <cell r="J326">
            <v>57991900</v>
          </cell>
        </row>
        <row r="328">
          <cell r="J328">
            <v>64222000</v>
          </cell>
        </row>
        <row r="329">
          <cell r="J329">
            <v>58316000</v>
          </cell>
        </row>
        <row r="330">
          <cell r="J330">
            <v>5640000</v>
          </cell>
        </row>
        <row r="332">
          <cell r="J332">
            <v>266000</v>
          </cell>
        </row>
        <row r="333">
          <cell r="J333">
            <v>319580494</v>
          </cell>
        </row>
        <row r="335">
          <cell r="J335">
            <v>153422200</v>
          </cell>
        </row>
        <row r="336">
          <cell r="J336">
            <v>81188800</v>
          </cell>
        </row>
        <row r="337">
          <cell r="J337">
            <v>72233400</v>
          </cell>
        </row>
        <row r="339">
          <cell r="J339">
            <v>58909284</v>
          </cell>
        </row>
        <row r="340">
          <cell r="J340">
            <v>73352600</v>
          </cell>
        </row>
        <row r="341">
          <cell r="J341">
            <v>64563600</v>
          </cell>
        </row>
        <row r="344">
          <cell r="J344">
            <v>8789000</v>
          </cell>
        </row>
        <row r="345">
          <cell r="J345">
            <v>3577730</v>
          </cell>
        </row>
        <row r="346">
          <cell r="J346">
            <v>163760</v>
          </cell>
        </row>
        <row r="347">
          <cell r="J347">
            <v>5046000</v>
          </cell>
        </row>
        <row r="348">
          <cell r="J348">
            <v>25108920</v>
          </cell>
        </row>
        <row r="367">
          <cell r="J367">
            <v>22983020</v>
          </cell>
        </row>
        <row r="368">
          <cell r="J368">
            <v>18889520</v>
          </cell>
        </row>
        <row r="370">
          <cell r="J370">
            <v>1290000</v>
          </cell>
        </row>
        <row r="371">
          <cell r="J371">
            <v>2803500</v>
          </cell>
        </row>
        <row r="372">
          <cell r="J372">
            <v>8690000</v>
          </cell>
        </row>
        <row r="384">
          <cell r="J384">
            <v>42443997366</v>
          </cell>
        </row>
        <row r="385">
          <cell r="J385">
            <v>15007471156</v>
          </cell>
        </row>
        <row r="386">
          <cell r="J386">
            <v>1366693870</v>
          </cell>
        </row>
        <row r="387">
          <cell r="J387">
            <v>110917940</v>
          </cell>
        </row>
        <row r="388">
          <cell r="J388">
            <v>104161260</v>
          </cell>
        </row>
        <row r="389">
          <cell r="J389">
            <v>6756680</v>
          </cell>
        </row>
        <row r="390">
          <cell r="J390">
            <v>18013930</v>
          </cell>
        </row>
        <row r="391">
          <cell r="J391">
            <v>18013930</v>
          </cell>
        </row>
        <row r="393">
          <cell r="J393">
            <v>47070000</v>
          </cell>
        </row>
        <row r="394">
          <cell r="J394">
            <v>47070000</v>
          </cell>
        </row>
        <row r="396">
          <cell r="J396">
            <v>157581200</v>
          </cell>
        </row>
        <row r="397">
          <cell r="J397">
            <v>157581200</v>
          </cell>
        </row>
        <row r="399">
          <cell r="J399">
            <v>479095800</v>
          </cell>
        </row>
        <row r="400">
          <cell r="J400">
            <v>343156000</v>
          </cell>
        </row>
        <row r="401">
          <cell r="J401">
            <v>37909000</v>
          </cell>
        </row>
        <row r="402">
          <cell r="J402">
            <v>98030800</v>
          </cell>
        </row>
        <row r="403">
          <cell r="J403">
            <v>554015000</v>
          </cell>
        </row>
        <row r="404">
          <cell r="J404">
            <v>503929200</v>
          </cell>
        </row>
        <row r="406">
          <cell r="J406">
            <v>50085800</v>
          </cell>
        </row>
        <row r="487">
          <cell r="J487">
            <v>153883290</v>
          </cell>
        </row>
        <row r="529">
          <cell r="J529">
            <v>3314764500</v>
          </cell>
        </row>
        <row r="530">
          <cell r="J530">
            <v>949471500</v>
          </cell>
        </row>
        <row r="533">
          <cell r="J533">
            <v>949471500</v>
          </cell>
        </row>
        <row r="536">
          <cell r="J536">
            <v>2020142400</v>
          </cell>
        </row>
        <row r="543">
          <cell r="J543">
            <v>2020142400</v>
          </cell>
        </row>
        <row r="545">
          <cell r="J545">
            <v>2020142400</v>
          </cell>
        </row>
        <row r="546">
          <cell r="J546">
            <v>345078000</v>
          </cell>
        </row>
        <row r="548">
          <cell r="J548">
            <v>345078000</v>
          </cell>
        </row>
        <row r="549">
          <cell r="J549">
            <v>72600</v>
          </cell>
        </row>
        <row r="551">
          <cell r="J551">
            <v>72600</v>
          </cell>
        </row>
        <row r="552">
          <cell r="J552">
            <v>1379095110</v>
          </cell>
        </row>
        <row r="553">
          <cell r="J553">
            <v>1149192520</v>
          </cell>
        </row>
        <row r="554">
          <cell r="J554">
            <v>22599200</v>
          </cell>
        </row>
        <row r="555">
          <cell r="J555">
            <v>1001304820</v>
          </cell>
        </row>
        <row r="556">
          <cell r="J556">
            <v>293570020</v>
          </cell>
        </row>
        <row r="557">
          <cell r="J557">
            <v>707734800</v>
          </cell>
        </row>
        <row r="558">
          <cell r="J558">
            <v>108926500</v>
          </cell>
        </row>
        <row r="559">
          <cell r="J559">
            <v>16362000</v>
          </cell>
        </row>
        <row r="560">
          <cell r="J560">
            <v>35130600</v>
          </cell>
        </row>
        <row r="561">
          <cell r="J561">
            <v>8537400</v>
          </cell>
        </row>
        <row r="562">
          <cell r="J562">
            <v>26593200</v>
          </cell>
        </row>
        <row r="563">
          <cell r="J563">
            <v>80653600</v>
          </cell>
        </row>
        <row r="564">
          <cell r="J564">
            <v>37539190</v>
          </cell>
        </row>
        <row r="565">
          <cell r="J565">
            <v>37539190</v>
          </cell>
        </row>
        <row r="567">
          <cell r="J567">
            <v>76579200</v>
          </cell>
        </row>
        <row r="568">
          <cell r="J568">
            <v>26035200</v>
          </cell>
        </row>
        <row r="569">
          <cell r="J569">
            <v>50544000</v>
          </cell>
        </row>
        <row r="584">
          <cell r="J584">
            <v>211628360</v>
          </cell>
        </row>
        <row r="585">
          <cell r="J585">
            <v>211628360</v>
          </cell>
        </row>
        <row r="595">
          <cell r="J595">
            <v>1029782100</v>
          </cell>
        </row>
        <row r="599">
          <cell r="J599">
            <v>607120800</v>
          </cell>
        </row>
        <row r="600">
          <cell r="J600">
            <v>34892000</v>
          </cell>
        </row>
        <row r="601">
          <cell r="J601">
            <v>572228800</v>
          </cell>
        </row>
        <row r="602">
          <cell r="J602">
            <v>310181300</v>
          </cell>
        </row>
        <row r="603">
          <cell r="J603">
            <v>112480000</v>
          </cell>
        </row>
        <row r="604">
          <cell r="J604">
            <v>1248800</v>
          </cell>
        </row>
        <row r="606">
          <cell r="J606">
            <v>1248800</v>
          </cell>
        </row>
        <row r="607">
          <cell r="J607">
            <v>998760</v>
          </cell>
        </row>
        <row r="608">
          <cell r="J608">
            <v>3719832250</v>
          </cell>
        </row>
        <row r="610">
          <cell r="J610">
            <v>857510532</v>
          </cell>
        </row>
        <row r="611">
          <cell r="J611">
            <v>1832676230</v>
          </cell>
        </row>
        <row r="612">
          <cell r="J612">
            <v>1016643888</v>
          </cell>
        </row>
        <row r="613">
          <cell r="J613">
            <v>13001600</v>
          </cell>
        </row>
        <row r="614">
          <cell r="J614">
            <v>567309950</v>
          </cell>
        </row>
        <row r="616">
          <cell r="J616">
            <v>35436200</v>
          </cell>
        </row>
        <row r="617">
          <cell r="J617">
            <v>21300300</v>
          </cell>
        </row>
        <row r="618">
          <cell r="J618">
            <v>510573450</v>
          </cell>
        </row>
        <row r="619">
          <cell r="J619">
            <v>510573450</v>
          </cell>
        </row>
        <row r="621">
          <cell r="J621">
            <v>17352400</v>
          </cell>
        </row>
        <row r="622">
          <cell r="J622">
            <v>7384000</v>
          </cell>
        </row>
        <row r="623">
          <cell r="J623">
            <v>9968400</v>
          </cell>
        </row>
        <row r="624">
          <cell r="J624">
            <v>700142000</v>
          </cell>
        </row>
        <row r="682">
          <cell r="J682">
            <v>95914000</v>
          </cell>
        </row>
        <row r="683">
          <cell r="J683">
            <v>4734000</v>
          </cell>
        </row>
        <row r="692">
          <cell r="J692">
            <v>1412000</v>
          </cell>
        </row>
        <row r="693">
          <cell r="J693">
            <v>1518000</v>
          </cell>
        </row>
        <row r="694">
          <cell r="J694">
            <v>1804000</v>
          </cell>
        </row>
        <row r="702">
          <cell r="J702">
            <v>33680000</v>
          </cell>
        </row>
        <row r="710">
          <cell r="J710">
            <v>2200000</v>
          </cell>
        </row>
        <row r="711">
          <cell r="J711">
            <v>9760000</v>
          </cell>
        </row>
        <row r="712">
          <cell r="J712">
            <v>16200000</v>
          </cell>
        </row>
        <row r="713">
          <cell r="J713">
            <v>5520000</v>
          </cell>
        </row>
        <row r="721">
          <cell r="J721">
            <v>57500000</v>
          </cell>
        </row>
        <row r="729">
          <cell r="J729">
            <v>1502000</v>
          </cell>
        </row>
        <row r="730">
          <cell r="J730">
            <v>5292000</v>
          </cell>
        </row>
        <row r="731">
          <cell r="J731">
            <v>20086000</v>
          </cell>
        </row>
        <row r="732">
          <cell r="J732">
            <v>2060000</v>
          </cell>
        </row>
        <row r="738">
          <cell r="J738">
            <v>28560000</v>
          </cell>
        </row>
        <row r="740">
          <cell r="J740">
            <v>114640000</v>
          </cell>
        </row>
        <row r="741">
          <cell r="J741">
            <v>15880000</v>
          </cell>
        </row>
        <row r="746">
          <cell r="J746">
            <v>15880000</v>
          </cell>
        </row>
        <row r="756">
          <cell r="J756">
            <v>98760000</v>
          </cell>
        </row>
        <row r="759">
          <cell r="J759">
            <v>13360000</v>
          </cell>
        </row>
        <row r="764">
          <cell r="J764">
            <v>85400000</v>
          </cell>
        </row>
        <row r="792">
          <cell r="J792">
            <v>489588000</v>
          </cell>
        </row>
        <row r="793">
          <cell r="J793">
            <v>23594000</v>
          </cell>
        </row>
        <row r="796">
          <cell r="J796">
            <v>1914000</v>
          </cell>
        </row>
        <row r="797">
          <cell r="J797">
            <v>9920000</v>
          </cell>
        </row>
        <row r="798">
          <cell r="J798">
            <v>3880000</v>
          </cell>
        </row>
        <row r="800">
          <cell r="J800">
            <v>7880000</v>
          </cell>
        </row>
        <row r="801">
          <cell r="J801">
            <v>240420000</v>
          </cell>
        </row>
        <row r="804">
          <cell r="J804">
            <v>18940000</v>
          </cell>
        </row>
        <row r="805">
          <cell r="J805">
            <v>111020000</v>
          </cell>
        </row>
        <row r="806">
          <cell r="J806">
            <v>41160000</v>
          </cell>
        </row>
        <row r="808">
          <cell r="J808">
            <v>69300000</v>
          </cell>
        </row>
        <row r="809">
          <cell r="J809">
            <v>225574000</v>
          </cell>
        </row>
        <row r="812">
          <cell r="J812">
            <v>40664000</v>
          </cell>
        </row>
        <row r="813">
          <cell r="J813">
            <v>127920000</v>
          </cell>
        </row>
        <row r="814">
          <cell r="J814">
            <v>32490000</v>
          </cell>
        </row>
        <row r="816">
          <cell r="J816">
            <v>24500000</v>
          </cell>
        </row>
        <row r="817">
          <cell r="J817">
            <v>312865800</v>
          </cell>
        </row>
        <row r="818">
          <cell r="J818">
            <v>293233000</v>
          </cell>
        </row>
        <row r="819">
          <cell r="J819">
            <v>68237000</v>
          </cell>
        </row>
        <row r="820">
          <cell r="J820">
            <v>115711000</v>
          </cell>
        </row>
        <row r="822">
          <cell r="J822">
            <v>22631000</v>
          </cell>
        </row>
        <row r="824">
          <cell r="J824">
            <v>31524000</v>
          </cell>
        </row>
        <row r="826">
          <cell r="J826">
            <v>55130000</v>
          </cell>
        </row>
        <row r="837">
          <cell r="J837">
            <v>19632800</v>
          </cell>
        </row>
        <row r="838">
          <cell r="J838">
            <v>879337580</v>
          </cell>
        </row>
        <row r="839">
          <cell r="J839">
            <v>804480860</v>
          </cell>
        </row>
        <row r="840">
          <cell r="J840">
            <v>797302700</v>
          </cell>
        </row>
        <row r="841">
          <cell r="J841">
            <v>7178160</v>
          </cell>
        </row>
        <row r="842">
          <cell r="J842">
            <v>74856720</v>
          </cell>
        </row>
        <row r="844">
          <cell r="J844">
            <v>21044480</v>
          </cell>
        </row>
        <row r="845">
          <cell r="J845">
            <v>20027886</v>
          </cell>
        </row>
        <row r="846">
          <cell r="J846">
            <v>2916488</v>
          </cell>
        </row>
        <row r="847">
          <cell r="J847">
            <v>17111398</v>
          </cell>
        </row>
        <row r="848">
          <cell r="J848">
            <v>64187250</v>
          </cell>
        </row>
        <row r="849">
          <cell r="J849">
            <v>2725000</v>
          </cell>
        </row>
        <row r="850">
          <cell r="J850">
            <v>1011400</v>
          </cell>
        </row>
        <row r="851">
          <cell r="J851">
            <v>1713600</v>
          </cell>
        </row>
        <row r="852">
          <cell r="J852">
            <v>61462250</v>
          </cell>
        </row>
        <row r="853">
          <cell r="J853">
            <v>5390000</v>
          </cell>
        </row>
        <row r="854">
          <cell r="J854">
            <v>7890000</v>
          </cell>
        </row>
        <row r="855">
          <cell r="J855">
            <v>39056600</v>
          </cell>
        </row>
        <row r="856">
          <cell r="J856">
            <v>2134400</v>
          </cell>
        </row>
        <row r="857">
          <cell r="J857">
            <v>6991250</v>
          </cell>
        </row>
        <row r="858">
          <cell r="J858">
            <v>729000</v>
          </cell>
        </row>
        <row r="859">
          <cell r="J859">
            <v>312000</v>
          </cell>
        </row>
        <row r="860">
          <cell r="J860">
            <v>417000</v>
          </cell>
        </row>
        <row r="861">
          <cell r="J861">
            <v>350375300</v>
          </cell>
        </row>
        <row r="862">
          <cell r="J862">
            <v>153642500</v>
          </cell>
        </row>
        <row r="863">
          <cell r="J863">
            <v>196732800</v>
          </cell>
        </row>
        <row r="865">
          <cell r="J865">
            <v>196732800</v>
          </cell>
        </row>
        <row r="867">
          <cell r="J867">
            <v>336000</v>
          </cell>
        </row>
        <row r="868">
          <cell r="J868">
            <v>382967470</v>
          </cell>
        </row>
        <row r="869">
          <cell r="J869">
            <v>24578760</v>
          </cell>
        </row>
        <row r="870">
          <cell r="J870">
            <v>155191140</v>
          </cell>
        </row>
        <row r="871">
          <cell r="J871">
            <v>62884820</v>
          </cell>
        </row>
        <row r="873">
          <cell r="J873">
            <v>92306320</v>
          </cell>
        </row>
        <row r="875">
          <cell r="J875">
            <v>158103000</v>
          </cell>
        </row>
        <row r="876">
          <cell r="J876">
            <v>158103000</v>
          </cell>
        </row>
        <row r="881">
          <cell r="J881">
            <v>29376520</v>
          </cell>
        </row>
        <row r="886">
          <cell r="J886">
            <v>5835520</v>
          </cell>
        </row>
        <row r="887">
          <cell r="J887">
            <v>23541000</v>
          </cell>
        </row>
        <row r="890">
          <cell r="J890">
            <v>15718050</v>
          </cell>
        </row>
        <row r="891">
          <cell r="J891">
            <v>3487050</v>
          </cell>
        </row>
        <row r="892">
          <cell r="J892">
            <v>12231000</v>
          </cell>
        </row>
        <row r="895">
          <cell r="J895">
            <v>313413800</v>
          </cell>
        </row>
        <row r="896">
          <cell r="J896">
            <v>186240000</v>
          </cell>
        </row>
        <row r="897">
          <cell r="J897">
            <v>178000000</v>
          </cell>
        </row>
        <row r="898">
          <cell r="J898">
            <v>8240000</v>
          </cell>
        </row>
        <row r="899">
          <cell r="J899">
            <v>4560000</v>
          </cell>
        </row>
        <row r="900">
          <cell r="J900">
            <v>8655200</v>
          </cell>
        </row>
        <row r="901">
          <cell r="J901">
            <v>3559780000</v>
          </cell>
        </row>
        <row r="902">
          <cell r="J902">
            <v>1034520000</v>
          </cell>
        </row>
        <row r="903">
          <cell r="J903">
            <v>881340000</v>
          </cell>
        </row>
        <row r="905">
          <cell r="J905">
            <v>881340000</v>
          </cell>
        </row>
        <row r="907">
          <cell r="J907">
            <v>153180000</v>
          </cell>
        </row>
        <row r="909">
          <cell r="J909">
            <v>153180000</v>
          </cell>
        </row>
        <row r="911">
          <cell r="J911">
            <v>2525260000</v>
          </cell>
        </row>
        <row r="912">
          <cell r="J912">
            <v>2452700000</v>
          </cell>
        </row>
        <row r="929">
          <cell r="J929">
            <v>1249500000</v>
          </cell>
        </row>
        <row r="930">
          <cell r="J930">
            <v>654500000</v>
          </cell>
        </row>
        <row r="931">
          <cell r="J931">
            <v>595000000</v>
          </cell>
        </row>
        <row r="932">
          <cell r="J932">
            <v>1203200000</v>
          </cell>
        </row>
        <row r="934">
          <cell r="J934">
            <v>1203200000</v>
          </cell>
        </row>
        <row r="935">
          <cell r="J935">
            <v>72560000</v>
          </cell>
        </row>
        <row r="952">
          <cell r="J952">
            <v>38640000</v>
          </cell>
        </row>
        <row r="953">
          <cell r="J953">
            <v>20240000</v>
          </cell>
        </row>
        <row r="954">
          <cell r="J954">
            <v>18400000</v>
          </cell>
        </row>
        <row r="955">
          <cell r="J955">
            <v>33920000</v>
          </cell>
        </row>
        <row r="957">
          <cell r="J957">
            <v>33920000</v>
          </cell>
        </row>
        <row r="958">
          <cell r="J958">
            <v>18493457350</v>
          </cell>
        </row>
        <row r="959">
          <cell r="J959">
            <v>16406260200</v>
          </cell>
        </row>
        <row r="960">
          <cell r="J960">
            <v>13580737610</v>
          </cell>
        </row>
        <row r="961">
          <cell r="J961">
            <v>2825522590</v>
          </cell>
        </row>
        <row r="962">
          <cell r="J962">
            <v>2087197150</v>
          </cell>
        </row>
        <row r="969">
          <cell r="J969">
            <v>1224889320</v>
          </cell>
        </row>
        <row r="970">
          <cell r="J970">
            <v>845860400</v>
          </cell>
        </row>
        <row r="971">
          <cell r="J971">
            <v>128526840</v>
          </cell>
        </row>
        <row r="972">
          <cell r="J972">
            <v>115158400</v>
          </cell>
        </row>
        <row r="973">
          <cell r="J973">
            <v>52048500</v>
          </cell>
        </row>
        <row r="974">
          <cell r="J974">
            <v>83295180</v>
          </cell>
        </row>
        <row r="975">
          <cell r="J975">
            <v>862307830</v>
          </cell>
        </row>
        <row r="976">
          <cell r="J976">
            <v>750106620</v>
          </cell>
        </row>
        <row r="979">
          <cell r="J979">
            <v>69918000</v>
          </cell>
        </row>
        <row r="981">
          <cell r="J981">
            <v>42283210</v>
          </cell>
        </row>
        <row r="983">
          <cell r="J983">
            <v>1007007020</v>
          </cell>
        </row>
        <row r="984">
          <cell r="J984">
            <v>218833470</v>
          </cell>
        </row>
        <row r="985">
          <cell r="J985">
            <v>177870</v>
          </cell>
        </row>
        <row r="986">
          <cell r="J986">
            <v>207408000</v>
          </cell>
        </row>
        <row r="987">
          <cell r="J987">
            <v>4896960</v>
          </cell>
        </row>
        <row r="988">
          <cell r="J988">
            <v>6350640</v>
          </cell>
        </row>
        <row r="989">
          <cell r="J989">
            <v>1708910</v>
          </cell>
        </row>
        <row r="990">
          <cell r="J990">
            <v>365400</v>
          </cell>
        </row>
        <row r="991">
          <cell r="J991">
            <v>467250</v>
          </cell>
        </row>
        <row r="992">
          <cell r="J992">
            <v>876260</v>
          </cell>
        </row>
        <row r="1015">
          <cell r="J1015">
            <v>786464640</v>
          </cell>
        </row>
        <row r="1016">
          <cell r="J1016">
            <v>343941000</v>
          </cell>
        </row>
        <row r="1017">
          <cell r="J1017">
            <v>7392000</v>
          </cell>
        </row>
        <row r="1018">
          <cell r="J1018">
            <v>210834000</v>
          </cell>
        </row>
        <row r="1019">
          <cell r="J1019">
            <v>125715000</v>
          </cell>
        </row>
        <row r="1020">
          <cell r="J1020">
            <v>442523640</v>
          </cell>
        </row>
        <row r="1021">
          <cell r="J1021">
            <v>1124640</v>
          </cell>
        </row>
        <row r="1022">
          <cell r="J1022">
            <v>101265600</v>
          </cell>
        </row>
        <row r="1023">
          <cell r="J1023">
            <v>18572400</v>
          </cell>
        </row>
        <row r="1024">
          <cell r="J1024">
            <v>233125800</v>
          </cell>
        </row>
        <row r="1025">
          <cell r="J1025">
            <v>88435200</v>
          </cell>
        </row>
        <row r="1026">
          <cell r="J1026">
            <v>4376281840</v>
          </cell>
        </row>
        <row r="1027">
          <cell r="J1027">
            <v>232600000</v>
          </cell>
        </row>
        <row r="1031">
          <cell r="J1031">
            <v>99600000</v>
          </cell>
        </row>
        <row r="1032">
          <cell r="J1032">
            <v>63600000</v>
          </cell>
        </row>
        <row r="1035">
          <cell r="J1035">
            <v>36000000</v>
          </cell>
        </row>
        <row r="1036">
          <cell r="J1036">
            <v>133000000</v>
          </cell>
        </row>
        <row r="1038">
          <cell r="J1038">
            <v>133000000</v>
          </cell>
        </row>
        <row r="1041">
          <cell r="J1041">
            <v>861600</v>
          </cell>
        </row>
        <row r="1042">
          <cell r="J1042">
            <v>424800</v>
          </cell>
        </row>
        <row r="1043">
          <cell r="J1043">
            <v>436800</v>
          </cell>
        </row>
        <row r="1044">
          <cell r="J1044">
            <v>44200000</v>
          </cell>
        </row>
        <row r="1045">
          <cell r="J1045">
            <v>14400000</v>
          </cell>
        </row>
        <row r="1055">
          <cell r="J1055">
            <v>4027240240</v>
          </cell>
        </row>
        <row r="1056">
          <cell r="J1056">
            <v>41387600</v>
          </cell>
        </row>
        <row r="1057">
          <cell r="J1057">
            <v>1533602200</v>
          </cell>
        </row>
        <row r="1058">
          <cell r="J1058">
            <v>473477200</v>
          </cell>
        </row>
        <row r="1059">
          <cell r="J1059">
            <v>1060125000</v>
          </cell>
        </row>
        <row r="1060">
          <cell r="J1060">
            <v>964050000</v>
          </cell>
        </row>
        <row r="1061">
          <cell r="J1061">
            <v>7438200</v>
          </cell>
        </row>
        <row r="1062">
          <cell r="J1062">
            <v>82080000</v>
          </cell>
        </row>
        <row r="1065">
          <cell r="J1065">
            <v>82080000</v>
          </cell>
        </row>
        <row r="1073">
          <cell r="J1073">
            <v>1373831000</v>
          </cell>
        </row>
        <row r="1074">
          <cell r="J1074">
            <v>1337880200</v>
          </cell>
        </row>
        <row r="1075">
          <cell r="J1075">
            <v>12419500</v>
          </cell>
        </row>
        <row r="1078">
          <cell r="J1078">
            <v>23531300</v>
          </cell>
        </row>
        <row r="1079">
          <cell r="J1079">
            <v>4426240</v>
          </cell>
        </row>
        <row r="1080">
          <cell r="J1080">
            <v>20425000</v>
          </cell>
        </row>
        <row r="1081">
          <cell r="J1081">
            <v>15057000</v>
          </cell>
        </row>
        <row r="1082">
          <cell r="J1082">
            <v>5368000</v>
          </cell>
        </row>
        <row r="1096">
          <cell r="J1096">
            <v>24500000</v>
          </cell>
        </row>
        <row r="1098">
          <cell r="J1098">
            <v>24500000</v>
          </cell>
        </row>
        <row r="1099">
          <cell r="J1099">
            <v>32480000</v>
          </cell>
        </row>
        <row r="1100">
          <cell r="J1100">
            <v>10800000</v>
          </cell>
        </row>
        <row r="1101">
          <cell r="J1101">
            <v>21680000</v>
          </cell>
        </row>
        <row r="1113">
          <cell r="J1113">
            <v>12404066501</v>
          </cell>
        </row>
        <row r="1114">
          <cell r="J1114">
            <v>566518640</v>
          </cell>
        </row>
        <row r="1115">
          <cell r="J1115">
            <v>403382180</v>
          </cell>
        </row>
        <row r="1118">
          <cell r="J1118">
            <v>363909000</v>
          </cell>
        </row>
        <row r="1123">
          <cell r="J1123">
            <v>7826000</v>
          </cell>
        </row>
        <row r="1124">
          <cell r="J1124">
            <v>2524560</v>
          </cell>
        </row>
        <row r="1125">
          <cell r="J1125">
            <v>29122620</v>
          </cell>
        </row>
        <row r="1126">
          <cell r="J1126">
            <v>163136460</v>
          </cell>
        </row>
        <row r="1127">
          <cell r="J1127">
            <v>31031370</v>
          </cell>
        </row>
        <row r="1128">
          <cell r="J1128">
            <v>2980650</v>
          </cell>
        </row>
        <row r="1130">
          <cell r="J1130">
            <v>74012730</v>
          </cell>
        </row>
        <row r="1134">
          <cell r="J1134">
            <v>55111710</v>
          </cell>
        </row>
        <row r="1136">
          <cell r="J1136">
            <v>1907791661</v>
          </cell>
        </row>
        <row r="1137">
          <cell r="J1137">
            <v>452474720</v>
          </cell>
        </row>
        <row r="1138">
          <cell r="J1138">
            <v>270315760</v>
          </cell>
        </row>
        <row r="1139">
          <cell r="J1139">
            <v>182130190</v>
          </cell>
        </row>
        <row r="1140">
          <cell r="J1140">
            <v>28770</v>
          </cell>
        </row>
        <row r="1141">
          <cell r="J1141">
            <v>326409020</v>
          </cell>
        </row>
        <row r="1142">
          <cell r="J1142">
            <v>305023570</v>
          </cell>
        </row>
        <row r="1143">
          <cell r="J1143">
            <v>246925990</v>
          </cell>
        </row>
        <row r="1144">
          <cell r="J1144">
            <v>58097580</v>
          </cell>
        </row>
        <row r="1145">
          <cell r="J1145">
            <v>24114480</v>
          </cell>
        </row>
        <row r="1146">
          <cell r="J1146">
            <v>33983100</v>
          </cell>
        </row>
        <row r="1147">
          <cell r="J1147">
            <v>352216750</v>
          </cell>
        </row>
        <row r="1148">
          <cell r="J1148">
            <v>164972210</v>
          </cell>
        </row>
        <row r="1149">
          <cell r="J1149">
            <v>123878490</v>
          </cell>
        </row>
        <row r="1150">
          <cell r="J1150">
            <v>2259220</v>
          </cell>
        </row>
        <row r="1151">
          <cell r="J1151">
            <v>4293000</v>
          </cell>
        </row>
        <row r="1152">
          <cell r="J1152">
            <v>34541500</v>
          </cell>
        </row>
        <row r="1153">
          <cell r="J1153">
            <v>187244540</v>
          </cell>
        </row>
        <row r="1154">
          <cell r="J1154">
            <v>74304510</v>
          </cell>
        </row>
        <row r="1155">
          <cell r="J1155">
            <v>22469200</v>
          </cell>
        </row>
        <row r="1157">
          <cell r="J1157">
            <v>15611400</v>
          </cell>
        </row>
        <row r="1158">
          <cell r="J1158">
            <v>56550000</v>
          </cell>
        </row>
        <row r="1159">
          <cell r="J1159">
            <v>4415600</v>
          </cell>
        </row>
        <row r="1160">
          <cell r="J1160">
            <v>234630</v>
          </cell>
        </row>
        <row r="1161">
          <cell r="J1161">
            <v>11510400</v>
          </cell>
        </row>
        <row r="1162">
          <cell r="J1162">
            <v>2148800</v>
          </cell>
        </row>
        <row r="1163">
          <cell r="J1163">
            <v>39040000</v>
          </cell>
        </row>
        <row r="1164">
          <cell r="J1164">
            <v>39040000</v>
          </cell>
        </row>
        <row r="1166">
          <cell r="J1166">
            <v>274847871</v>
          </cell>
        </row>
        <row r="1167">
          <cell r="J1167">
            <v>7358625</v>
          </cell>
        </row>
        <row r="1168">
          <cell r="J1168">
            <v>234903960</v>
          </cell>
        </row>
        <row r="1169">
          <cell r="J1169">
            <v>149646</v>
          </cell>
        </row>
        <row r="1170">
          <cell r="J1170">
            <v>32435640</v>
          </cell>
        </row>
        <row r="1171">
          <cell r="J1171">
            <v>88546230</v>
          </cell>
        </row>
        <row r="1172">
          <cell r="J1172">
            <v>69233500</v>
          </cell>
        </row>
        <row r="1173">
          <cell r="J1173">
            <v>518275910</v>
          </cell>
        </row>
        <row r="1174">
          <cell r="J1174">
            <v>391766550</v>
          </cell>
        </row>
        <row r="1175">
          <cell r="J1175">
            <v>177266110</v>
          </cell>
        </row>
        <row r="1176">
          <cell r="J1176">
            <v>85202650</v>
          </cell>
        </row>
        <row r="1177">
          <cell r="J1177">
            <v>47723340</v>
          </cell>
        </row>
        <row r="1178">
          <cell r="J1178">
            <v>7116420</v>
          </cell>
        </row>
        <row r="1179">
          <cell r="J1179">
            <v>24481920</v>
          </cell>
        </row>
        <row r="1180">
          <cell r="J1180">
            <v>12741780</v>
          </cell>
        </row>
        <row r="1182">
          <cell r="J1182">
            <v>201535760</v>
          </cell>
        </row>
        <row r="1185">
          <cell r="J1185">
            <v>166137160</v>
          </cell>
        </row>
        <row r="1189">
          <cell r="J1189">
            <v>4036800</v>
          </cell>
        </row>
        <row r="1191">
          <cell r="J1191">
            <v>2355660</v>
          </cell>
        </row>
        <row r="1192">
          <cell r="J1192">
            <v>23188860</v>
          </cell>
        </row>
        <row r="1193">
          <cell r="J1193">
            <v>5817280</v>
          </cell>
        </row>
        <row r="1194">
          <cell r="J1194">
            <v>12964680</v>
          </cell>
        </row>
        <row r="1197">
          <cell r="J1197">
            <v>5956120</v>
          </cell>
        </row>
        <row r="1201">
          <cell r="J1201">
            <v>5020480</v>
          </cell>
        </row>
        <row r="1203">
          <cell r="J1203">
            <v>692160</v>
          </cell>
        </row>
        <row r="1206">
          <cell r="J1206">
            <v>220080</v>
          </cell>
        </row>
        <row r="1207">
          <cell r="J1207">
            <v>487680</v>
          </cell>
        </row>
        <row r="1208">
          <cell r="J1208">
            <v>588160</v>
          </cell>
        </row>
        <row r="1209">
          <cell r="J1209">
            <v>1104160</v>
          </cell>
        </row>
        <row r="1211">
          <cell r="J1211">
            <v>1104160</v>
          </cell>
        </row>
        <row r="1212">
          <cell r="J1212">
            <v>7405200</v>
          </cell>
        </row>
        <row r="1213">
          <cell r="J1213">
            <v>118000000</v>
          </cell>
        </row>
        <row r="1214">
          <cell r="J1214">
            <v>2169147600</v>
          </cell>
        </row>
        <row r="1215">
          <cell r="J1215">
            <v>37968300</v>
          </cell>
        </row>
        <row r="1216">
          <cell r="J1216">
            <v>30849990</v>
          </cell>
        </row>
        <row r="1217">
          <cell r="J1217">
            <v>30301460</v>
          </cell>
        </row>
        <row r="1218">
          <cell r="J1218">
            <v>548530</v>
          </cell>
        </row>
        <row r="1219">
          <cell r="J1219">
            <v>929507980</v>
          </cell>
        </row>
        <row r="1221">
          <cell r="J1221">
            <v>22863680</v>
          </cell>
        </row>
        <row r="1222">
          <cell r="J1222">
            <v>351209800</v>
          </cell>
        </row>
        <row r="1223">
          <cell r="J1223">
            <v>554096500</v>
          </cell>
        </row>
        <row r="1225">
          <cell r="J1225">
            <v>1338000</v>
          </cell>
        </row>
        <row r="1226">
          <cell r="J1226">
            <v>111869000</v>
          </cell>
        </row>
        <row r="1227">
          <cell r="J1227">
            <v>109374300</v>
          </cell>
        </row>
        <row r="1228">
          <cell r="J1228">
            <v>2494700</v>
          </cell>
        </row>
        <row r="1229">
          <cell r="J1229">
            <v>654823590</v>
          </cell>
        </row>
        <row r="1230">
          <cell r="J1230">
            <v>405122760</v>
          </cell>
        </row>
        <row r="1231">
          <cell r="J1231">
            <v>142589700</v>
          </cell>
        </row>
        <row r="1232">
          <cell r="J1232">
            <v>107111130</v>
          </cell>
        </row>
        <row r="1236">
          <cell r="J1236">
            <v>404128740</v>
          </cell>
        </row>
        <row r="1237">
          <cell r="J1237">
            <v>72111660</v>
          </cell>
        </row>
        <row r="1238">
          <cell r="J1238">
            <v>94100080</v>
          </cell>
        </row>
        <row r="1240">
          <cell r="J1240">
            <v>237917000</v>
          </cell>
        </row>
        <row r="1241">
          <cell r="J1241">
            <v>412046000</v>
          </cell>
        </row>
        <row r="1242">
          <cell r="J1242">
            <v>131470000</v>
          </cell>
        </row>
        <row r="1243">
          <cell r="J1243">
            <v>125000000</v>
          </cell>
        </row>
        <row r="1244">
          <cell r="J1244">
            <v>6470000</v>
          </cell>
        </row>
        <row r="1245">
          <cell r="J1245">
            <v>87640000</v>
          </cell>
        </row>
        <row r="1246">
          <cell r="J1246">
            <v>79400000</v>
          </cell>
        </row>
        <row r="1247">
          <cell r="J1247">
            <v>8240000</v>
          </cell>
        </row>
        <row r="1248">
          <cell r="J1248">
            <v>192936000</v>
          </cell>
        </row>
        <row r="1249">
          <cell r="J1249">
            <v>7575000</v>
          </cell>
        </row>
        <row r="1250">
          <cell r="J1250">
            <v>185361000</v>
          </cell>
        </row>
        <row r="1251">
          <cell r="J1251">
            <v>6830286690</v>
          </cell>
        </row>
        <row r="1253">
          <cell r="J1253">
            <v>22174390</v>
          </cell>
        </row>
        <row r="1254">
          <cell r="J1254">
            <v>356190</v>
          </cell>
        </row>
        <row r="1257">
          <cell r="J1257">
            <v>21818200</v>
          </cell>
        </row>
        <row r="1258">
          <cell r="J1258">
            <v>6699841400</v>
          </cell>
        </row>
        <row r="1259">
          <cell r="J1259">
            <v>2079127100</v>
          </cell>
        </row>
        <row r="1265">
          <cell r="J1265">
            <v>2079127100</v>
          </cell>
        </row>
        <row r="1268">
          <cell r="J1268">
            <v>4620714300</v>
          </cell>
        </row>
        <row r="1270">
          <cell r="J1270">
            <v>91450000</v>
          </cell>
        </row>
        <row r="1271">
          <cell r="J1271">
            <v>240203200</v>
          </cell>
        </row>
        <row r="1272">
          <cell r="J1272">
            <v>1521323200</v>
          </cell>
        </row>
        <row r="1273">
          <cell r="J1273">
            <v>578856800</v>
          </cell>
        </row>
        <row r="1274">
          <cell r="J1274">
            <v>11400500</v>
          </cell>
        </row>
        <row r="1275">
          <cell r="J1275">
            <v>1750006400</v>
          </cell>
        </row>
        <row r="1276">
          <cell r="J1276">
            <v>427474200</v>
          </cell>
        </row>
        <row r="1277">
          <cell r="J1277">
            <v>1212960</v>
          </cell>
        </row>
        <row r="1279">
          <cell r="J1279">
            <v>3890640</v>
          </cell>
        </row>
        <row r="1280">
          <cell r="J1280">
            <v>103167300</v>
          </cell>
        </row>
        <row r="1281">
          <cell r="J1281">
            <v>3812970</v>
          </cell>
        </row>
        <row r="1282">
          <cell r="J1282">
            <v>21084440</v>
          </cell>
        </row>
        <row r="1283">
          <cell r="J1283">
            <v>71332800</v>
          </cell>
        </row>
        <row r="1284">
          <cell r="J1284">
            <v>6937090</v>
          </cell>
        </row>
        <row r="1302">
          <cell r="J1302">
            <v>19228092828</v>
          </cell>
        </row>
        <row r="1303">
          <cell r="J1303">
            <v>429104440</v>
          </cell>
        </row>
        <row r="1304">
          <cell r="J1304">
            <v>30704440</v>
          </cell>
        </row>
        <row r="1305">
          <cell r="J1305">
            <v>11298000</v>
          </cell>
        </row>
        <row r="1306">
          <cell r="J1306">
            <v>4554000</v>
          </cell>
        </row>
        <row r="1307">
          <cell r="J1307">
            <v>1240000</v>
          </cell>
        </row>
        <row r="1308">
          <cell r="J1308">
            <v>5504000</v>
          </cell>
        </row>
        <row r="1309">
          <cell r="J1309">
            <v>18330000</v>
          </cell>
        </row>
        <row r="1310">
          <cell r="J1310">
            <v>4430000</v>
          </cell>
        </row>
        <row r="1311">
          <cell r="J1311">
            <v>8880000</v>
          </cell>
        </row>
        <row r="1312">
          <cell r="J1312">
            <v>5020000</v>
          </cell>
        </row>
        <row r="1314">
          <cell r="J1314">
            <v>639000</v>
          </cell>
        </row>
        <row r="1315">
          <cell r="J1315">
            <v>639000</v>
          </cell>
        </row>
        <row r="1316">
          <cell r="J1316">
            <v>511200</v>
          </cell>
        </row>
        <row r="1317">
          <cell r="J1317">
            <v>127800</v>
          </cell>
        </row>
        <row r="1321">
          <cell r="J1321">
            <v>437440</v>
          </cell>
        </row>
        <row r="1322">
          <cell r="J1322">
            <v>19040</v>
          </cell>
        </row>
        <row r="1323">
          <cell r="J1323">
            <v>294800</v>
          </cell>
        </row>
        <row r="1324">
          <cell r="J1324">
            <v>123600</v>
          </cell>
        </row>
        <row r="1326">
          <cell r="J1326">
            <v>34300000</v>
          </cell>
        </row>
        <row r="1327">
          <cell r="J1327">
            <v>2700000</v>
          </cell>
        </row>
        <row r="1328">
          <cell r="J1328">
            <v>6700000</v>
          </cell>
        </row>
        <row r="1332">
          <cell r="J1332">
            <v>24900000</v>
          </cell>
        </row>
        <row r="1333">
          <cell r="J1333">
            <v>364100000</v>
          </cell>
        </row>
        <row r="1336">
          <cell r="J1336">
            <v>364100000</v>
          </cell>
        </row>
        <row r="1338">
          <cell r="J1338">
            <v>3262843360</v>
          </cell>
        </row>
        <row r="1339">
          <cell r="J1339">
            <v>2595640</v>
          </cell>
        </row>
        <row r="1340">
          <cell r="J1340">
            <v>711490</v>
          </cell>
        </row>
        <row r="1341">
          <cell r="J1341">
            <v>711490</v>
          </cell>
        </row>
        <row r="1343">
          <cell r="J1343">
            <v>290680</v>
          </cell>
        </row>
        <row r="1344">
          <cell r="J1344">
            <v>54080</v>
          </cell>
        </row>
        <row r="1345">
          <cell r="J1345">
            <v>316030</v>
          </cell>
        </row>
        <row r="1346">
          <cell r="J1346">
            <v>226560</v>
          </cell>
        </row>
        <row r="1348">
          <cell r="J1348">
            <v>990000</v>
          </cell>
        </row>
        <row r="1349">
          <cell r="J1349">
            <v>990000</v>
          </cell>
        </row>
        <row r="1353">
          <cell r="J1353">
            <v>6800</v>
          </cell>
        </row>
        <row r="1355">
          <cell r="J1355">
            <v>6800</v>
          </cell>
        </row>
        <row r="1356">
          <cell r="J1356">
            <v>89092400</v>
          </cell>
        </row>
        <row r="1357">
          <cell r="J1357">
            <v>13299040</v>
          </cell>
        </row>
        <row r="1358">
          <cell r="J1358">
            <v>13299040</v>
          </cell>
        </row>
        <row r="1360">
          <cell r="J1360">
            <v>19367320</v>
          </cell>
        </row>
        <row r="1361">
          <cell r="J1361">
            <v>14225120</v>
          </cell>
        </row>
        <row r="1362">
          <cell r="J1362">
            <v>5142200</v>
          </cell>
        </row>
        <row r="1363">
          <cell r="J1363">
            <v>33221200</v>
          </cell>
        </row>
        <row r="1364">
          <cell r="J1364">
            <v>23204840</v>
          </cell>
        </row>
        <row r="1365">
          <cell r="J1365">
            <v>89913700</v>
          </cell>
        </row>
        <row r="1366">
          <cell r="J1366">
            <v>26566900</v>
          </cell>
        </row>
        <row r="1367">
          <cell r="J1367">
            <v>15584920</v>
          </cell>
        </row>
        <row r="1368">
          <cell r="J1368">
            <v>15584920</v>
          </cell>
        </row>
        <row r="1371">
          <cell r="J1371">
            <v>10304700</v>
          </cell>
        </row>
        <row r="1372">
          <cell r="J1372">
            <v>10304700</v>
          </cell>
        </row>
        <row r="1374">
          <cell r="J1374">
            <v>35280</v>
          </cell>
        </row>
        <row r="1375">
          <cell r="J1375">
            <v>642000</v>
          </cell>
        </row>
        <row r="1376">
          <cell r="J1376">
            <v>18471000</v>
          </cell>
        </row>
        <row r="1377">
          <cell r="J1377">
            <v>11111200</v>
          </cell>
        </row>
        <row r="1378">
          <cell r="J1378">
            <v>7359800</v>
          </cell>
        </row>
        <row r="1380">
          <cell r="J1380">
            <v>44875800</v>
          </cell>
        </row>
        <row r="1381">
          <cell r="J1381">
            <v>158680320</v>
          </cell>
        </row>
        <row r="1382">
          <cell r="J1382">
            <v>64492280</v>
          </cell>
        </row>
        <row r="1383">
          <cell r="J1383">
            <v>55978440</v>
          </cell>
        </row>
        <row r="1384">
          <cell r="J1384">
            <v>8256000</v>
          </cell>
        </row>
        <row r="1389">
          <cell r="J1389">
            <v>257840</v>
          </cell>
        </row>
        <row r="1390">
          <cell r="J1390">
            <v>7383540</v>
          </cell>
        </row>
        <row r="1391">
          <cell r="J1391">
            <v>3678240</v>
          </cell>
        </row>
        <row r="1392">
          <cell r="J1392">
            <v>3680150</v>
          </cell>
        </row>
        <row r="1393">
          <cell r="J1393">
            <v>9680</v>
          </cell>
        </row>
        <row r="1394">
          <cell r="J1394">
            <v>15470</v>
          </cell>
        </row>
        <row r="1398">
          <cell r="J1398">
            <v>86804500</v>
          </cell>
        </row>
        <row r="1399">
          <cell r="J1399">
            <v>16048500</v>
          </cell>
        </row>
        <row r="1400">
          <cell r="J1400">
            <v>70756000</v>
          </cell>
        </row>
        <row r="1406">
          <cell r="J1406">
            <v>67875200</v>
          </cell>
        </row>
        <row r="1407">
          <cell r="J1407">
            <v>43073000</v>
          </cell>
        </row>
        <row r="1408">
          <cell r="J1408">
            <v>3287000</v>
          </cell>
        </row>
        <row r="1410">
          <cell r="J1410">
            <v>21515200</v>
          </cell>
        </row>
        <row r="1411">
          <cell r="J1411">
            <v>17802000</v>
          </cell>
        </row>
        <row r="1412">
          <cell r="J1412">
            <v>17802000</v>
          </cell>
        </row>
        <row r="1413">
          <cell r="J1413">
            <v>17802000</v>
          </cell>
        </row>
        <row r="1423">
          <cell r="J1423">
            <v>136506700</v>
          </cell>
        </row>
        <row r="1424">
          <cell r="J1424">
            <v>60548000</v>
          </cell>
        </row>
        <row r="1425">
          <cell r="J1425">
            <v>55328000</v>
          </cell>
        </row>
        <row r="1426">
          <cell r="J1426">
            <v>5220000</v>
          </cell>
        </row>
        <row r="1427">
          <cell r="J1427">
            <v>20880000</v>
          </cell>
        </row>
        <row r="1428">
          <cell r="J1428">
            <v>19180000</v>
          </cell>
        </row>
        <row r="1429">
          <cell r="J1429">
            <v>1700000</v>
          </cell>
        </row>
        <row r="1431">
          <cell r="J1431">
            <v>2691200</v>
          </cell>
        </row>
        <row r="1432">
          <cell r="J1432">
            <v>2691200</v>
          </cell>
        </row>
        <row r="1434">
          <cell r="J1434">
            <v>52387500</v>
          </cell>
        </row>
        <row r="1435">
          <cell r="J1435">
            <v>52387500</v>
          </cell>
        </row>
        <row r="1437">
          <cell r="J1437">
            <v>2700377400</v>
          </cell>
        </row>
        <row r="1438">
          <cell r="J1438">
            <v>213872000</v>
          </cell>
        </row>
        <row r="1439">
          <cell r="J1439">
            <v>213872000</v>
          </cell>
        </row>
        <row r="1440">
          <cell r="J1440">
            <v>872000</v>
          </cell>
        </row>
        <row r="1442">
          <cell r="J1442">
            <v>64944000</v>
          </cell>
        </row>
        <row r="1444">
          <cell r="J1444">
            <v>1100000</v>
          </cell>
        </row>
        <row r="1446">
          <cell r="J1446">
            <v>50400000</v>
          </cell>
        </row>
        <row r="1448">
          <cell r="J1448">
            <v>1448000</v>
          </cell>
        </row>
        <row r="1449">
          <cell r="J1449">
            <v>95108000</v>
          </cell>
        </row>
        <row r="1501">
          <cell r="J1501">
            <v>2472650400</v>
          </cell>
        </row>
        <row r="1502">
          <cell r="J1502">
            <v>2351190000</v>
          </cell>
        </row>
        <row r="1503">
          <cell r="J1503">
            <v>9592000</v>
          </cell>
        </row>
        <row r="1504">
          <cell r="J1504">
            <v>920000</v>
          </cell>
        </row>
        <row r="1505">
          <cell r="J1505">
            <v>95200000</v>
          </cell>
        </row>
        <row r="1506">
          <cell r="J1506">
            <v>343980000</v>
          </cell>
        </row>
        <row r="1507">
          <cell r="J1507">
            <v>12528000</v>
          </cell>
        </row>
        <row r="1508">
          <cell r="J1508">
            <v>51840000</v>
          </cell>
        </row>
        <row r="1509">
          <cell r="J1509">
            <v>245440000</v>
          </cell>
        </row>
        <row r="1510">
          <cell r="J1510">
            <v>156770000</v>
          </cell>
        </row>
        <row r="1511">
          <cell r="J1511">
            <v>323248000</v>
          </cell>
        </row>
        <row r="1512">
          <cell r="J1512">
            <v>3144000</v>
          </cell>
        </row>
        <row r="1513">
          <cell r="J1513">
            <v>291456000</v>
          </cell>
        </row>
        <row r="1514">
          <cell r="J1514">
            <v>48384000</v>
          </cell>
        </row>
        <row r="1515">
          <cell r="J1515">
            <v>768688000</v>
          </cell>
        </row>
        <row r="1542">
          <cell r="J1542">
            <v>121460400</v>
          </cell>
        </row>
        <row r="1546">
          <cell r="J1546">
            <v>7767200</v>
          </cell>
        </row>
        <row r="1548">
          <cell r="J1548">
            <v>9131200</v>
          </cell>
        </row>
        <row r="1549">
          <cell r="J1549">
            <v>22050000</v>
          </cell>
        </row>
        <row r="1550">
          <cell r="J1550">
            <v>9516000</v>
          </cell>
        </row>
        <row r="1551">
          <cell r="J1551">
            <v>4200000</v>
          </cell>
        </row>
        <row r="1553">
          <cell r="J1553">
            <v>36192000</v>
          </cell>
        </row>
        <row r="1555">
          <cell r="J1555">
            <v>32604000</v>
          </cell>
        </row>
        <row r="1572">
          <cell r="J1572">
            <v>13855000</v>
          </cell>
        </row>
        <row r="1573">
          <cell r="J1573">
            <v>1690000</v>
          </cell>
        </row>
        <row r="1574">
          <cell r="J1574">
            <v>12165000</v>
          </cell>
        </row>
        <row r="1576">
          <cell r="J1576">
            <v>7116140</v>
          </cell>
        </row>
        <row r="1590">
          <cell r="J1590">
            <v>5394140</v>
          </cell>
        </row>
        <row r="1591">
          <cell r="J1591">
            <v>1363500</v>
          </cell>
        </row>
        <row r="1592">
          <cell r="J1592">
            <v>1230500</v>
          </cell>
        </row>
        <row r="1593">
          <cell r="J1593">
            <v>2800140</v>
          </cell>
        </row>
        <row r="1599">
          <cell r="J1599">
            <v>1722000</v>
          </cell>
        </row>
        <row r="1600">
          <cell r="J1600">
            <v>1722000</v>
          </cell>
        </row>
        <row r="1603">
          <cell r="J1603">
            <v>6197337966</v>
          </cell>
        </row>
        <row r="1604">
          <cell r="J1604">
            <v>316000000</v>
          </cell>
        </row>
        <row r="1605">
          <cell r="J1605">
            <v>182000000</v>
          </cell>
        </row>
        <row r="1606">
          <cell r="J1606">
            <v>24300000</v>
          </cell>
        </row>
        <row r="1607">
          <cell r="J1607">
            <v>22285800</v>
          </cell>
        </row>
        <row r="1608">
          <cell r="J1608">
            <v>6780000</v>
          </cell>
        </row>
        <row r="1609">
          <cell r="J1609">
            <v>14446300</v>
          </cell>
        </row>
        <row r="1610">
          <cell r="J1610">
            <v>1785000</v>
          </cell>
        </row>
        <row r="1611">
          <cell r="J1611">
            <v>12661300</v>
          </cell>
        </row>
        <row r="1612">
          <cell r="J1612">
            <v>2128000</v>
          </cell>
        </row>
        <row r="1613">
          <cell r="J1613">
            <v>1979100</v>
          </cell>
        </row>
        <row r="1614">
          <cell r="J1614">
            <v>5445000</v>
          </cell>
        </row>
        <row r="1615">
          <cell r="J1615">
            <v>1855200</v>
          </cell>
        </row>
        <row r="1616">
          <cell r="J1616">
            <v>1254000</v>
          </cell>
        </row>
        <row r="1617">
          <cell r="J1617">
            <v>1059500</v>
          </cell>
        </row>
        <row r="1618">
          <cell r="J1618">
            <v>0</v>
          </cell>
        </row>
        <row r="1619">
          <cell r="J1619">
            <v>821512</v>
          </cell>
        </row>
        <row r="1620">
          <cell r="J1620">
            <v>39233722</v>
          </cell>
        </row>
        <row r="1622">
          <cell r="J1622">
            <v>5149696932</v>
          </cell>
        </row>
        <row r="1623">
          <cell r="J1623">
            <v>275623700</v>
          </cell>
        </row>
        <row r="1624">
          <cell r="J1624">
            <v>145080000</v>
          </cell>
        </row>
        <row r="1625">
          <cell r="J1625">
            <v>130543700</v>
          </cell>
        </row>
        <row r="1626">
          <cell r="J1626">
            <v>478506600</v>
          </cell>
        </row>
        <row r="1627">
          <cell r="J1627">
            <v>1252000000</v>
          </cell>
        </row>
        <row r="1628">
          <cell r="J1628">
            <v>629280000</v>
          </cell>
        </row>
        <row r="1629">
          <cell r="J1629">
            <v>2461003932</v>
          </cell>
        </row>
        <row r="1632">
          <cell r="J1632">
            <v>534856674</v>
          </cell>
        </row>
        <row r="1633">
          <cell r="J1633">
            <v>416923608</v>
          </cell>
        </row>
        <row r="1634">
          <cell r="J1634">
            <v>718910100</v>
          </cell>
        </row>
        <row r="1635">
          <cell r="J1635">
            <v>408156000</v>
          </cell>
        </row>
        <row r="1636">
          <cell r="J1636">
            <v>382157550</v>
          </cell>
        </row>
        <row r="1638">
          <cell r="J1638">
            <v>53282700</v>
          </cell>
        </row>
        <row r="1639">
          <cell r="J1639">
            <v>463000000</v>
          </cell>
        </row>
        <row r="1640">
          <cell r="J1640">
            <v>9331690922</v>
          </cell>
        </row>
        <row r="1641">
          <cell r="J1641">
            <v>6740000</v>
          </cell>
        </row>
        <row r="1650">
          <cell r="J1650">
            <v>49920020</v>
          </cell>
        </row>
        <row r="1651">
          <cell r="J1651">
            <v>34220020</v>
          </cell>
        </row>
        <row r="1652">
          <cell r="J1652">
            <v>15700000</v>
          </cell>
        </row>
        <row r="1653">
          <cell r="J1653">
            <v>27378000</v>
          </cell>
        </row>
        <row r="1654">
          <cell r="J1654">
            <v>27378000</v>
          </cell>
        </row>
        <row r="1655">
          <cell r="J1655">
            <v>27378000</v>
          </cell>
        </row>
        <row r="1656">
          <cell r="J1656">
            <v>897000</v>
          </cell>
        </row>
        <row r="1657">
          <cell r="J1657">
            <v>11997000</v>
          </cell>
        </row>
        <row r="1658">
          <cell r="J1658">
            <v>14484000</v>
          </cell>
        </row>
        <row r="1672">
          <cell r="J1672">
            <v>167000000</v>
          </cell>
        </row>
        <row r="1673">
          <cell r="J1673">
            <v>3785121056</v>
          </cell>
        </row>
        <row r="1674">
          <cell r="J1674">
            <v>2620591902</v>
          </cell>
        </row>
        <row r="1675">
          <cell r="J1675">
            <v>31898376</v>
          </cell>
        </row>
        <row r="1676">
          <cell r="J1676">
            <v>262413054</v>
          </cell>
        </row>
        <row r="1677">
          <cell r="J1677">
            <v>2326280472</v>
          </cell>
        </row>
        <row r="1678">
          <cell r="J1678">
            <v>1164529154</v>
          </cell>
        </row>
        <row r="1679">
          <cell r="J1679">
            <v>93037056</v>
          </cell>
        </row>
        <row r="1680">
          <cell r="J1680">
            <v>1071492098</v>
          </cell>
        </row>
        <row r="1681">
          <cell r="J1681">
            <v>3531897176</v>
          </cell>
        </row>
        <row r="1682">
          <cell r="J1682">
            <v>1737852235</v>
          </cell>
        </row>
        <row r="1683">
          <cell r="J1683">
            <v>1794044941</v>
          </cell>
        </row>
        <row r="1684">
          <cell r="J1684">
            <v>195819120</v>
          </cell>
        </row>
        <row r="1685">
          <cell r="J1685">
            <v>2020000</v>
          </cell>
        </row>
        <row r="1686">
          <cell r="J1686">
            <v>4185750</v>
          </cell>
        </row>
        <row r="1687">
          <cell r="J1687">
            <v>2307750</v>
          </cell>
        </row>
        <row r="1689">
          <cell r="J1689">
            <v>2307750</v>
          </cell>
        </row>
        <row r="1693">
          <cell r="J1693">
            <v>1878000</v>
          </cell>
        </row>
        <row r="1694">
          <cell r="J1694">
            <v>1561609800</v>
          </cell>
        </row>
        <row r="1695">
          <cell r="J1695">
            <v>1561609800</v>
          </cell>
        </row>
        <row r="1696">
          <cell r="J1696">
            <v>24000000</v>
          </cell>
        </row>
        <row r="1697">
          <cell r="J1697">
            <v>8990000</v>
          </cell>
        </row>
        <row r="1698">
          <cell r="J1698">
            <v>79000000</v>
          </cell>
        </row>
        <row r="1699">
          <cell r="J1699">
            <v>329143800</v>
          </cell>
        </row>
        <row r="1700">
          <cell r="J1700">
            <v>1113420000</v>
          </cell>
        </row>
        <row r="1701">
          <cell r="J1701">
            <v>4104000</v>
          </cell>
        </row>
        <row r="1702">
          <cell r="J1702">
            <v>2952000</v>
          </cell>
        </row>
      </sheetData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내부예산(5101~3)"/>
      <sheetName val="내부예산(5104)"/>
      <sheetName val="내부예산(5105)"/>
      <sheetName val="내부예산(5301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내부예산(5101~3)"/>
      <sheetName val="내부예산(5104)"/>
      <sheetName val="내부예산(5105)"/>
      <sheetName val="내부예산(5301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북부"/>
      <sheetName val="건교부"/>
      <sheetName val="Sheet1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비표"/>
      <sheetName val="Sheet1"/>
      <sheetName val="Sheet2"/>
      <sheetName val="Sheet3"/>
      <sheetName val="지수적용공사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KIJUN"/>
      <sheetName val="SANTOGO"/>
      <sheetName val="SANBAISU"/>
      <sheetName val="하조서"/>
      <sheetName val="준검 내역서"/>
      <sheetName val="한강운반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황도"/>
      <sheetName val="DD2"/>
      <sheetName val="DD4"/>
      <sheetName val="JJ"/>
      <sheetName val="Sheet1"/>
      <sheetName val="Sheet2"/>
      <sheetName val="Sheet3"/>
      <sheetName val="설계서딱지"/>
      <sheetName val="VXXXX"/>
      <sheetName val="virus"/>
      <sheetName val="요약서"/>
      <sheetName val="요약서 (2)"/>
      <sheetName val="6차내역"/>
      <sheetName val="공사비요약"/>
      <sheetName val="results"/>
      <sheetName val="보강판(Q)"/>
      <sheetName val="laroux"/>
      <sheetName val="수량산출(24)"/>
      <sheetName val="3"/>
      <sheetName val="Ⅳ.가시설"/>
      <sheetName val="공문"/>
      <sheetName val="수량분배"/>
      <sheetName val="공비증감비교표(총)"/>
      <sheetName val="전체현황"/>
      <sheetName val="SANTOGO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11"/>
      <sheetName val="15"/>
      <sheetName val="15부표1"/>
      <sheetName val="15부표2"/>
      <sheetName val="50(을)"/>
      <sheetName val="연도별매출및이익현황 (4)"/>
      <sheetName val="하도급총괄표 "/>
      <sheetName val="계획실적(3월) "/>
      <sheetName val="이자비용"/>
      <sheetName val="설비"/>
      <sheetName val="대차대조표"/>
      <sheetName val="손익계산서,잉여금"/>
      <sheetName val="차종별판매"/>
      <sheetName val="년간"/>
      <sheetName val="7월 시재표"/>
      <sheetName val="#REF"/>
      <sheetName val="전무님당월"/>
      <sheetName val="수급"/>
      <sheetName val="파우더감사결과"/>
      <sheetName val="업무연락"/>
      <sheetName val="개발집계"/>
      <sheetName val="구상제안(1)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PT차이"/>
      <sheetName val="p2-1"/>
      <sheetName val="Book1"/>
      <sheetName val="표지"/>
      <sheetName val="설계설명서"/>
      <sheetName val="일위대가목록표 (3)"/>
      <sheetName val="일위대가목록표 (2)"/>
      <sheetName val="일위대가목록표"/>
      <sheetName val="커버"/>
      <sheetName val="기준공정(공정표)"/>
      <sheetName val="기준공정(공정표기성율)"/>
      <sheetName val="기준공정(관기성율)"/>
      <sheetName val="총괄커버"/>
      <sheetName val="비목군분류커버"/>
      <sheetName val="지수조정율커버"/>
      <sheetName val="월별총괄표"/>
      <sheetName val="월별지수산정표"/>
      <sheetName val="기타경비등"/>
      <sheetName val="건축원가계산"/>
      <sheetName val="월별건축원가계산"/>
      <sheetName val="건축비목분류"/>
      <sheetName val="토목원가"/>
      <sheetName val="토목비목분류"/>
      <sheetName val="관련커버"/>
      <sheetName val="기계경비"/>
      <sheetName val="내역-88%"/>
      <sheetName val="표-88%"/>
      <sheetName val="내역-100%-갱문만"/>
      <sheetName val="표-100%"/>
      <sheetName val="2002년이후(02.08)"/>
      <sheetName val="여건별집계(1)"/>
      <sheetName val="기존측(춘천)"/>
      <sheetName val="기존측(대구)"/>
      <sheetName val="롯데기공"/>
      <sheetName val="롯데기공(갑)"/>
      <sheetName val="청구서1"/>
      <sheetName val="청구서2"/>
      <sheetName val="예금구좌"/>
      <sheetName val="각서"/>
      <sheetName val="입금동의서"/>
      <sheetName val="선금사용계획"/>
      <sheetName val="7"/>
      <sheetName val="총체내역"/>
      <sheetName val="사진(속지)"/>
      <sheetName val="총체(왕)"/>
      <sheetName val="영산대교 (2)"/>
      <sheetName val="연약지반"/>
      <sheetName val="영산대교"/>
      <sheetName val="일반교량"/>
      <sheetName val="오룔터널"/>
      <sheetName val="부대공"/>
      <sheetName val="준공요약서"/>
      <sheetName val="공사비요약 "/>
      <sheetName val="사진(갑지)"/>
      <sheetName val="지형도"/>
      <sheetName val="기성현황"/>
      <sheetName val="기성현황 (2)"/>
      <sheetName val="02(9.6)"/>
      <sheetName val="대비표(A3)(최종일까)"/>
      <sheetName val="변경세부내역최종 (2)"/>
      <sheetName val="9월"/>
      <sheetName val="개소별명세서 (4)"/>
      <sheetName val="code부여 (2)"/>
      <sheetName val="업로드용 (2)"/>
      <sheetName val="Sheet2 (2)"/>
      <sheetName val="1.실적분석및계획"/>
      <sheetName val="2.잔여공사 예정표"/>
      <sheetName val="3.잔여 공정표 "/>
      <sheetName val="잔여 공정표 (2)"/>
      <sheetName val="실행결재(1)"/>
      <sheetName val="실행결재(2)"/>
      <sheetName val="항목별조치사항"/>
      <sheetName val="미반영사항"/>
      <sheetName val="실행결재(3)"/>
      <sheetName val="실행(을 지)"/>
      <sheetName val="ㅏㅏ"/>
      <sheetName val="갑지"/>
      <sheetName val="공사개요"/>
      <sheetName val="추정갑지"/>
      <sheetName val="총괄내역"/>
      <sheetName val="원안내역"/>
      <sheetName val="대안내역(확)"/>
      <sheetName val="SCHEDULE(조정)"/>
      <sheetName val="실행검토"/>
      <sheetName val="실행검토내용확인"/>
      <sheetName val="실행분석"/>
      <sheetName val="인원BASE"/>
      <sheetName val="인원"/>
      <sheetName val="조직도"/>
      <sheetName val="현장관리비(당초변경)"/>
      <sheetName val="F-COST"/>
      <sheetName val="BUDAI"/>
      <sheetName val="CONTINGENCY"/>
      <sheetName val="견적"/>
      <sheetName val="기준단가"/>
      <sheetName val="주요자재"/>
      <sheetName val="토공"/>
      <sheetName val="배수공"/>
      <sheetName val="구조물공"/>
      <sheetName val="가시설공"/>
      <sheetName val="공통가시설"/>
      <sheetName val="터널공"/>
      <sheetName val="SCHEDULE-2"/>
      <sheetName val="산근2-1"/>
      <sheetName val="산근2-2"/>
      <sheetName val="산근2-3"/>
      <sheetName val="TBM(산근2-2 )"/>
      <sheetName val="TBM(산근2-3)"/>
      <sheetName val="원안전기"/>
      <sheetName val="노무비"/>
      <sheetName val="장비비"/>
      <sheetName val="자재비"/>
      <sheetName val="tbm08.04"/>
      <sheetName val="대금지급수수료"/>
      <sheetName val="버력처리"/>
      <sheetName val="버력처리단가"/>
      <sheetName val="조직도A"/>
      <sheetName val="조직도B(전산)"/>
      <sheetName val="정기안전점검"/>
      <sheetName val="그라우팅"/>
      <sheetName val="산업안전보건관리비요율"/>
      <sheetName val="하도변경(전체)"/>
      <sheetName val="하도변경(E-S검토)"/>
      <sheetName val="하도변경 (대원토질)"/>
      <sheetName val="민원회신"/>
      <sheetName val="조사보고서"/>
      <sheetName val="AL창호(기현-일성)"/>
      <sheetName val="방수(씨텍)"/>
      <sheetName val="인테리어(바우하우스전체)"/>
      <sheetName val="주철2공장 "/>
      <sheetName val="철골작업절차(을)"/>
      <sheetName val="철골작업절차(갑)"/>
      <sheetName val="집계"/>
      <sheetName val="장비동원 "/>
      <sheetName val="WORK FLOW"/>
      <sheetName val="4.1 동성(설치공정)"/>
      <sheetName val="work flow 동성"/>
      <sheetName val="4.2 동성"/>
      <sheetName val="4.1 동신(설치공정)"/>
      <sheetName val="work flow 동신"/>
      <sheetName val="4.2 동신"/>
      <sheetName val="표지원본"/>
      <sheetName val="기성내역예정량제출"/>
      <sheetName val="Sheet1 (2)"/>
      <sheetName val="1029-3 (4)"/>
      <sheetName val="총괄표"/>
      <sheetName val="분석검토PL"/>
      <sheetName val="분석검토BS"/>
      <sheetName val="34"/>
      <sheetName val="롯트표지 (2)"/>
      <sheetName val="롯트세부 (2)"/>
      <sheetName val="접지표지"/>
      <sheetName val="접지측정기록부"/>
      <sheetName val="무형자산"/>
      <sheetName val="기타당좌자산"/>
      <sheetName val="AJE"/>
      <sheetName val="개발비 리캡"/>
      <sheetName val="사급자재기성갑지"/>
      <sheetName val="국민"/>
      <sheetName val="05 울산분소 수익성분석(041221) (2)"/>
      <sheetName val="기성내역(2)"/>
      <sheetName val="Ⅲ"/>
      <sheetName val="Ⅶ"/>
      <sheetName val="제안서(견본)"/>
      <sheetName val="SPOT"/>
      <sheetName val="P-WD"/>
      <sheetName val="조립 CT"/>
      <sheetName val="안전조치내역"/>
      <sheetName val="Sheet3 (2)"/>
      <sheetName val="토지조서 (2)"/>
      <sheetName val="토지조서"/>
      <sheetName val="공사원가계산서 (2)"/>
      <sheetName val="확정내역"/>
      <sheetName val="자료"/>
      <sheetName val="파형강관"/>
      <sheetName val="2005.3"/>
      <sheetName val="공정(1)"/>
      <sheetName val="견적갑지"/>
      <sheetName val="6공구(당초)"/>
      <sheetName val="공사비집계표"/>
      <sheetName val="내역 (3)"/>
      <sheetName val="중앙분리대용 가드레일 설치"/>
      <sheetName val="SANBAISU"/>
      <sheetName val="Sheet38"/>
      <sheetName val="내역서 (2)"/>
      <sheetName val="공사원가계산서"/>
      <sheetName val="전기총괄표"/>
      <sheetName val="총괄"/>
      <sheetName val="기성집계"/>
      <sheetName val="전기집계"/>
      <sheetName val="기성내역"/>
      <sheetName val="내역"/>
      <sheetName val="내역 (2)"/>
      <sheetName val=""/>
      <sheetName val="노임"/>
      <sheetName val="단가"/>
      <sheetName val="내역(2000년)"/>
      <sheetName val="내역서"/>
      <sheetName val="조직도 ~"/>
      <sheetName val="내역금액"/>
      <sheetName val="외주기성청구서 "/>
      <sheetName val="지급공재확인서"/>
      <sheetName val="수량집계"/>
      <sheetName val="원가계산 (85%) (건축,부대공 포함)"/>
      <sheetName val="집계표 "/>
      <sheetName val="제1공장no2선대확장"/>
      <sheetName val="기타부대공사"/>
      <sheetName val="제2공장방진망설치공사"/>
      <sheetName val="날개벽(시점좌측)"/>
      <sheetName val="개별직종노임단가(2002.5)"/>
      <sheetName val="2공구산출내역"/>
      <sheetName val="기초단가"/>
      <sheetName val="일반공사"/>
      <sheetName val="학소지구"/>
      <sheetName val="설계"/>
      <sheetName val="Sheet5"/>
      <sheetName val="실행검토조정(부대입찰)"/>
      <sheetName val="원형1호맨홀토공수량"/>
      <sheetName val="매출채권AR"/>
      <sheetName val="Sheet4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매출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pldt"/>
      <sheetName val="조합원명부"/>
      <sheetName val="제품수불(확) (2)"/>
      <sheetName val="원료수불 (확)"/>
      <sheetName val="제품수불(확)"/>
      <sheetName val="년간매출계획"/>
      <sheetName val="제조원가"/>
      <sheetName val="제품별매출 (2)"/>
      <sheetName val="유통경로"/>
      <sheetName val="급여 (2)"/>
      <sheetName val="평균급여 (2)"/>
      <sheetName val="중요사항-회사보고용"/>
      <sheetName val="ARP-IS"/>
      <sheetName val="LEAD(D7)"/>
      <sheetName val="(D7.1)"/>
      <sheetName val="LEAD(D10)"/>
      <sheetName val="(D10.1)"/>
      <sheetName val="LEAD(D11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S_BDW (2)"/>
      <sheetName val="제안현황"/>
      <sheetName val="FR-ASSY-3DR"/>
      <sheetName val="Sheet6"/>
      <sheetName val="比760011C000"/>
      <sheetName val="개요"/>
      <sheetName val="8420"/>
      <sheetName val="개발비집계"/>
      <sheetName val="ㅊ.ㅔㅁㅇ"/>
      <sheetName val="계측기관리대장"/>
      <sheetName val="JM.D검사기준"/>
      <sheetName val="CR구상안체계표"/>
      <sheetName val="공정 PROCESS분석(MAIN)"/>
      <sheetName val="공정 PROCESS분석(TAIL)"/>
      <sheetName val="부품물류-조달분석표 (MAIN)"/>
      <sheetName val="부품물류-조달분석표(TAIL)"/>
      <sheetName val="SCRAP"/>
      <sheetName val="87650-3K040"/>
      <sheetName val="체카"/>
      <sheetName val="호원tu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보고서1"/>
      <sheetName val="보고서2"/>
      <sheetName val="보고서3"/>
      <sheetName val="Fig"/>
      <sheetName val="미성형"/>
      <sheetName val="ALGO-LS14.5(92)V"/>
      <sheetName val="ALGO-jjj재구성"/>
      <sheetName val="18.9"/>
      <sheetName val="16.7"/>
      <sheetName val="판매현황"/>
      <sheetName val="생산"/>
      <sheetName val="납품"/>
      <sheetName val="차종별판매현황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1.현황"/>
      <sheetName val="2.원가분석"/>
      <sheetName val="3.PRESS분석"/>
      <sheetName val="4.PRESS CAPA"/>
      <sheetName val="AL특성"/>
      <sheetName val="원가분석"/>
      <sheetName val="유착기&amp;엠보"/>
      <sheetName val="REPORT"/>
      <sheetName val="REPORT (2)"/>
      <sheetName val="All STRX Parts Cost Table"/>
      <sheetName val="SEETHAL"/>
      <sheetName val="세액계산mt"/>
      <sheetName val="이연법인세_mt"/>
      <sheetName val="인  원"/>
      <sheetName val="월,누계임금액"/>
      <sheetName val="6月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주식내역"/>
      <sheetName val="이자비용overall8510"/>
      <sheetName val="7100"/>
      <sheetName val="56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매출과매입과정Cycle"/>
      <sheetName val="개발비"/>
      <sheetName val="공장별세부"/>
      <sheetName val="2000추계"/>
      <sheetName val="등록 (2)"/>
      <sheetName val="GK"/>
      <sheetName val="A1-HOOD"/>
      <sheetName val="TB-S-INR"/>
      <sheetName val="TB-F-APRON"/>
      <sheetName val="TB-T-GATE"/>
      <sheetName val="TB-HOOD"/>
      <sheetName val="등록"/>
      <sheetName val="업무 FLOW"/>
      <sheetName val="05년 종합"/>
      <sheetName val="명성공업 (11)"/>
      <sheetName val="태평양 (14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wbs"/>
      <sheetName val="wpl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EPS (2)"/>
      <sheetName val="부가세 대사"/>
      <sheetName val="재고실사 refer"/>
      <sheetName val="월별급여"/>
      <sheetName val="8400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U201"/>
      <sheetName val="A521 (2)"/>
      <sheetName val="A621 (2)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N301-work"/>
      <sheetName val="U2.1"/>
      <sheetName val="P100"/>
      <sheetName val="C100"/>
      <sheetName val="U121"/>
      <sheetName val="N501"/>
      <sheetName val="E201"/>
      <sheetName val="g20매출원가"/>
      <sheetName val="g30제조원가"/>
      <sheetName val="g31재료비"/>
      <sheetName val="Sheet9"/>
      <sheetName val="Sheet11"/>
      <sheetName val="Sheet10"/>
      <sheetName val="수정사항집계표"/>
      <sheetName val="은행연합회자료"/>
      <sheetName val="sum (3)"/>
      <sheetName val="HLDS"/>
      <sheetName val="이사회의사록정리"/>
      <sheetName val="재고-제품과재공"/>
      <sheetName val="손익제시"/>
      <sheetName val="대차제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전기매입채무"/>
      <sheetName val="당기외상매입금"/>
      <sheetName val="Fluctuation"/>
      <sheetName val="판관비 (2)"/>
      <sheetName val="재공품"/>
      <sheetName val="상품주식"/>
      <sheetName val="외화환산손"/>
      <sheetName val="전기손익수정"/>
      <sheetName val="조건부매수차익"/>
      <sheetName val="채권"/>
      <sheetName val="채권 (5)"/>
      <sheetName val="채권 (6)"/>
      <sheetName val="채권 (2)"/>
      <sheetName val="인수주선"/>
      <sheetName val="주주총회의사록"/>
      <sheetName val="현금흐름표작성조서"/>
      <sheetName val="기아차"/>
      <sheetName val="28.보험미수금"/>
      <sheetName val="29.미수금"/>
      <sheetName val="30.보증금"/>
      <sheetName val="31.미수수익"/>
      <sheetName val="32.선급비용"/>
      <sheetName val="33.선급법인세"/>
      <sheetName val="34.선급부가세"/>
      <sheetName val="35.선급금"/>
      <sheetName val="36.신계약비"/>
      <sheetName val="37.구분계정대"/>
      <sheetName val="38.기타"/>
      <sheetName val="39.구분계정자산"/>
      <sheetName val="제조경비"/>
      <sheetName val="손익계산서"/>
      <sheetName val="부가세대사 (2)"/>
      <sheetName val="통화스왑"/>
      <sheetName val="수정사항 "/>
      <sheetName val="장기성매출채권_현재가치할인차금"/>
      <sheetName val="급여 Overall Test"/>
      <sheetName val="매입CUT-OFF (2)"/>
      <sheetName val="IS"/>
      <sheetName val="계속"/>
      <sheetName val="자금"/>
      <sheetName val="PL(1)"/>
      <sheetName val="변제plan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선급비용 (3)"/>
      <sheetName val="매출채권-대우채권"/>
      <sheetName val="가지급금인정이자"/>
      <sheetName val="매출등 분석"/>
      <sheetName val="총무구매팀"/>
      <sheetName val="상품수불"/>
      <sheetName val="5320"/>
      <sheetName val="27.租赁承诺"/>
      <sheetName val="28.资本承诺"/>
      <sheetName val="29.关联交易"/>
      <sheetName val="30.关联余额"/>
      <sheetName val="表7-1开办费"/>
      <sheetName val="表3-10-1原材料"/>
      <sheetName val="表6-1土地 (2)"/>
      <sheetName val="表9-12预提费用"/>
      <sheetName val="表3-9其他应收"/>
      <sheetName val="7-制造费用"/>
      <sheetName val="169"/>
      <sheetName val="k301"/>
      <sheetName val="C110"/>
      <sheetName val="Inter- Company Reconciliation"/>
      <sheetName val="J-1"/>
      <sheetName val="Outstanding Matters (2)"/>
      <sheetName val="Debtors"/>
      <sheetName val="Creditors"/>
      <sheetName val="E-1"/>
      <sheetName val="A2-2"/>
      <sheetName val="A2-5"/>
      <sheetName val="A2 - 5"/>
      <sheetName val="A2 - 5 (2)"/>
      <sheetName val="A2 - 6"/>
      <sheetName val="0000"/>
      <sheetName val="OS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C"/>
      <sheetName val="G"/>
      <sheetName val="I"/>
      <sheetName val="N"/>
      <sheetName val="O"/>
      <sheetName val="Q"/>
      <sheetName val="U-3"/>
      <sheetName val="A8-5"/>
      <sheetName val="Form EYP 1"/>
      <sheetName val="C "/>
      <sheetName val="10-2"/>
      <sheetName val="10-3"/>
      <sheetName val="OS 1(FOR CLIENT DISTRIBUTION)"/>
      <sheetName val="I-2"/>
      <sheetName val="K"/>
      <sheetName val="K-1"/>
      <sheetName val="FAR"/>
      <sheetName val="A3"/>
      <sheetName val="U"/>
      <sheetName val="OSM"/>
      <sheetName val="A3-1"/>
      <sheetName val="A3-2"/>
      <sheetName val="Doc"/>
      <sheetName val="B-10"/>
      <sheetName val="N-10_UL"/>
      <sheetName val="A2-1"/>
      <sheetName val="C-1-final"/>
      <sheetName val="F"/>
      <sheetName val="F-1"/>
      <sheetName val="I (2)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U-1"/>
      <sheetName val="U-2"/>
      <sheetName val="J"/>
      <sheetName val="CC-1"/>
      <sheetName val="A3-1&amp;2"/>
      <sheetName val="A3-3"/>
      <sheetName val="SRM-BS"/>
      <sheetName val="SRM-P&amp;L"/>
      <sheetName val="A2-3"/>
      <sheetName val="Note 19"/>
      <sheetName val="SRM"/>
      <sheetName val="E"/>
      <sheetName val="HDA-5"/>
      <sheetName val="OS(1)"/>
      <sheetName val="C-1"/>
      <sheetName val="E-2"/>
      <sheetName val="K-Disc"/>
      <sheetName val="U4l3"/>
      <sheetName val="U-4"/>
      <sheetName val="U-5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OML"/>
      <sheetName val="A2-6"/>
      <sheetName val="A3-4"/>
      <sheetName val="A3-5"/>
      <sheetName val="A3-6"/>
      <sheetName val="C-5"/>
      <sheetName val="C1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U3"/>
      <sheetName val="K4"/>
      <sheetName val="S"/>
      <sheetName val="Note 6"/>
      <sheetName val="Note 4"/>
      <sheetName val="J2ss"/>
      <sheetName val="U-10-2"/>
      <sheetName val="U-10-1"/>
      <sheetName val="I "/>
      <sheetName val="K-16"/>
      <sheetName val="APPENDIX XIII"/>
      <sheetName val="U2"/>
      <sheetName val="Appendix II"/>
      <sheetName val="SRM-Appx 1 BS"/>
      <sheetName val="F_1"/>
      <sheetName val="K-1 "/>
      <sheetName val="Attachment 1"/>
      <sheetName val="Ff -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List"/>
      <sheetName val="U1"/>
      <sheetName val="U1-1"/>
      <sheetName val="Appendix1"/>
      <sheetName val="I1"/>
      <sheetName val="Notes"/>
      <sheetName val="E5"/>
      <sheetName val="POSITION(2000.1)"/>
      <sheetName val="C:=C:\Documents and Settings\da"/>
      <sheetName val="11월 18일"/>
      <sheetName val="기획팀"/>
      <sheetName val="oct 26"/>
      <sheetName val="1월일일생산실적 (2)"/>
      <sheetName val="12월일일 실적"/>
      <sheetName val="긴급사항"/>
      <sheetName val="97년추정손익계산서"/>
      <sheetName val="Sheet7"/>
      <sheetName val="Sheet8"/>
      <sheetName val="Sheet12"/>
      <sheetName val="Sheet13"/>
      <sheetName val="Sheet14"/>
      <sheetName val="Sheet15"/>
      <sheetName val="Sheet16"/>
      <sheetName val="2000.2.19"/>
      <sheetName val="자본조정현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/>
      <sheetData sheetId="41"/>
      <sheetData sheetId="42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/>
      <sheetData sheetId="335"/>
      <sheetData sheetId="336" refreshError="1"/>
      <sheetData sheetId="337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 refreshError="1"/>
      <sheetData sheetId="387"/>
      <sheetData sheetId="388" refreshError="1"/>
      <sheetData sheetId="389" refreshError="1"/>
      <sheetData sheetId="390"/>
      <sheetData sheetId="391" refreshError="1"/>
      <sheetData sheetId="392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/>
      <sheetData sheetId="462"/>
      <sheetData sheetId="463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/>
      <sheetData sheetId="552"/>
      <sheetData sheetId="553"/>
      <sheetData sheetId="554" refreshError="1"/>
      <sheetData sheetId="555" refreshError="1"/>
      <sheetData sheetId="556" refreshError="1"/>
      <sheetData sheetId="557"/>
      <sheetData sheetId="558" refreshError="1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/>
      <sheetData sheetId="822" refreshError="1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0"/>
  <sheetViews>
    <sheetView showGridLines="0" tabSelected="1" view="pageBreakPreview" topLeftCell="C13" zoomScaleNormal="100" zoomScaleSheetLayoutView="100" workbookViewId="0">
      <selection activeCell="G23" sqref="G23"/>
    </sheetView>
  </sheetViews>
  <sheetFormatPr defaultColWidth="8.88671875" defaultRowHeight="13.5"/>
  <cols>
    <col min="1" max="1" width="33" style="6" customWidth="1"/>
    <col min="2" max="2" width="28.77734375" style="6" customWidth="1"/>
    <col min="3" max="4" width="8.77734375" style="6" customWidth="1"/>
    <col min="5" max="12" width="15.77734375" style="6" customWidth="1"/>
    <col min="13" max="13" width="9.33203125" style="6" bestFit="1" customWidth="1"/>
    <col min="14" max="14" width="10.44140625" style="6" bestFit="1" customWidth="1"/>
    <col min="15" max="15" width="8.88671875" style="6"/>
    <col min="16" max="16" width="10.33203125" style="6" bestFit="1" customWidth="1"/>
    <col min="17" max="16384" width="8.88671875" style="6"/>
  </cols>
  <sheetData>
    <row r="1" spans="1:13" ht="25.5">
      <c r="A1" s="297" t="s">
        <v>89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</row>
    <row r="2" spans="1:13" ht="22.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>
      <c r="A3" s="296" t="s">
        <v>9</v>
      </c>
      <c r="B3" s="296" t="s">
        <v>8</v>
      </c>
      <c r="C3" s="296" t="s">
        <v>0</v>
      </c>
      <c r="D3" s="296" t="s">
        <v>1</v>
      </c>
      <c r="E3" s="296" t="s">
        <v>321</v>
      </c>
      <c r="F3" s="296"/>
      <c r="G3" s="296" t="s">
        <v>3</v>
      </c>
      <c r="H3" s="296"/>
      <c r="I3" s="296" t="s">
        <v>2</v>
      </c>
      <c r="J3" s="296"/>
      <c r="K3" s="296" t="s">
        <v>4</v>
      </c>
      <c r="L3" s="296"/>
      <c r="M3" s="296" t="s">
        <v>5</v>
      </c>
    </row>
    <row r="4" spans="1:13" ht="24.95" customHeight="1">
      <c r="A4" s="296"/>
      <c r="B4" s="296"/>
      <c r="C4" s="296"/>
      <c r="D4" s="296"/>
      <c r="E4" s="8" t="s">
        <v>6</v>
      </c>
      <c r="F4" s="8" t="s">
        <v>7</v>
      </c>
      <c r="G4" s="8" t="s">
        <v>6</v>
      </c>
      <c r="H4" s="8" t="s">
        <v>7</v>
      </c>
      <c r="I4" s="8" t="s">
        <v>6</v>
      </c>
      <c r="J4" s="8" t="s">
        <v>7</v>
      </c>
      <c r="K4" s="8" t="s">
        <v>6</v>
      </c>
      <c r="L4" s="8" t="s">
        <v>7</v>
      </c>
      <c r="M4" s="296"/>
    </row>
    <row r="5" spans="1:13" ht="30" customHeight="1">
      <c r="A5" s="251" t="s">
        <v>313</v>
      </c>
      <c r="B5" s="252"/>
      <c r="C5" s="252"/>
      <c r="D5" s="252"/>
      <c r="E5" s="253"/>
      <c r="F5" s="253"/>
      <c r="G5" s="253"/>
      <c r="H5" s="253"/>
      <c r="I5" s="252"/>
      <c r="J5" s="252"/>
      <c r="K5" s="253"/>
      <c r="L5" s="253"/>
      <c r="M5" s="254"/>
    </row>
    <row r="6" spans="1:13" ht="30" customHeight="1">
      <c r="A6" s="251"/>
      <c r="B6" s="252"/>
      <c r="C6" s="252"/>
      <c r="D6" s="252"/>
      <c r="E6" s="253"/>
      <c r="F6" s="253"/>
      <c r="G6" s="253"/>
      <c r="H6" s="253"/>
      <c r="I6" s="252"/>
      <c r="J6" s="252"/>
      <c r="K6" s="253"/>
      <c r="L6" s="253"/>
      <c r="M6" s="254"/>
    </row>
    <row r="7" spans="1:13" ht="30" customHeight="1">
      <c r="A7" s="255" t="s">
        <v>96</v>
      </c>
      <c r="B7" s="256"/>
      <c r="C7" s="256"/>
      <c r="D7" s="256"/>
      <c r="E7" s="257"/>
      <c r="F7" s="257">
        <f>J7+H7+L7</f>
        <v>79011292</v>
      </c>
      <c r="G7" s="257"/>
      <c r="H7" s="257">
        <f>SUM(H8:H9)</f>
        <v>79011292</v>
      </c>
      <c r="I7" s="258"/>
      <c r="J7" s="257"/>
      <c r="K7" s="257"/>
      <c r="L7" s="257">
        <f>SUM(L8:L9)</f>
        <v>0</v>
      </c>
      <c r="M7" s="259"/>
    </row>
    <row r="8" spans="1:13" ht="30" customHeight="1">
      <c r="A8" s="260" t="s">
        <v>25</v>
      </c>
      <c r="B8" s="254" t="s">
        <v>52</v>
      </c>
      <c r="C8" s="261">
        <f>'투입 인원수 산출'!L14</f>
        <v>145.5256</v>
      </c>
      <c r="D8" s="254" t="s">
        <v>102</v>
      </c>
      <c r="E8" s="262">
        <f>I8+G8+K8</f>
        <v>310884</v>
      </c>
      <c r="F8" s="262">
        <f>J8+H8+L8</f>
        <v>45241580</v>
      </c>
      <c r="G8" s="262">
        <f>노임단가!E5</f>
        <v>310884</v>
      </c>
      <c r="H8" s="262">
        <f>TRUNC($C8*G8)</f>
        <v>45241580</v>
      </c>
      <c r="I8" s="263"/>
      <c r="J8" s="262"/>
      <c r="K8" s="262"/>
      <c r="L8" s="262">
        <f>TRUNC($C8*K8)</f>
        <v>0</v>
      </c>
      <c r="M8" s="264"/>
    </row>
    <row r="9" spans="1:13" ht="30" customHeight="1">
      <c r="A9" s="260" t="s">
        <v>97</v>
      </c>
      <c r="B9" s="254" t="s">
        <v>98</v>
      </c>
      <c r="C9" s="261">
        <f>'투입 인원수 산출'!M14</f>
        <v>108.62479999999999</v>
      </c>
      <c r="D9" s="254" t="s">
        <v>103</v>
      </c>
      <c r="E9" s="262">
        <f>I9+G9+K9</f>
        <v>310884</v>
      </c>
      <c r="F9" s="262">
        <f>J9+H9+L9</f>
        <v>33769712</v>
      </c>
      <c r="G9" s="262">
        <f>노임단가!E5</f>
        <v>310884</v>
      </c>
      <c r="H9" s="262">
        <f>TRUNC($C9*G9)</f>
        <v>33769712</v>
      </c>
      <c r="I9" s="263"/>
      <c r="J9" s="262"/>
      <c r="K9" s="262"/>
      <c r="L9" s="262">
        <f>TRUNC($C9*K9)</f>
        <v>0</v>
      </c>
      <c r="M9" s="264"/>
    </row>
    <row r="10" spans="1:13" ht="30" customHeight="1">
      <c r="A10" s="255" t="s">
        <v>99</v>
      </c>
      <c r="B10" s="256" t="s">
        <v>319</v>
      </c>
      <c r="C10" s="256">
        <v>110</v>
      </c>
      <c r="D10" s="256" t="s">
        <v>104</v>
      </c>
      <c r="E10" s="257">
        <f>+F7</f>
        <v>79011292</v>
      </c>
      <c r="F10" s="265">
        <f>TRUNC($C10/100*E10)</f>
        <v>86912421</v>
      </c>
      <c r="G10" s="257"/>
      <c r="H10" s="257"/>
      <c r="I10" s="258"/>
      <c r="J10" s="258"/>
      <c r="K10" s="257"/>
      <c r="L10" s="265"/>
      <c r="M10" s="259"/>
    </row>
    <row r="11" spans="1:13" ht="30" customHeight="1">
      <c r="A11" s="255" t="s">
        <v>26</v>
      </c>
      <c r="B11" s="256" t="s">
        <v>320</v>
      </c>
      <c r="C11" s="256">
        <v>20</v>
      </c>
      <c r="D11" s="256" t="s">
        <v>105</v>
      </c>
      <c r="E11" s="257">
        <f>+F7+F10</f>
        <v>165923713</v>
      </c>
      <c r="F11" s="257">
        <f>TRUNC($C11/100*E11)-48766</f>
        <v>33135976</v>
      </c>
      <c r="G11" s="257"/>
      <c r="H11" s="257"/>
      <c r="I11" s="258"/>
      <c r="J11" s="258"/>
      <c r="K11" s="257"/>
      <c r="L11" s="257"/>
      <c r="M11" s="264"/>
    </row>
    <row r="12" spans="1:13" s="10" customFormat="1" ht="30" customHeight="1">
      <c r="A12" s="266" t="s">
        <v>27</v>
      </c>
      <c r="B12" s="256"/>
      <c r="C12" s="256"/>
      <c r="D12" s="256"/>
      <c r="E12" s="267"/>
      <c r="F12" s="267">
        <f>J12+H12+L12</f>
        <v>37677463</v>
      </c>
      <c r="G12" s="267"/>
      <c r="H12" s="267"/>
      <c r="I12" s="268"/>
      <c r="J12" s="267"/>
      <c r="K12" s="267"/>
      <c r="L12" s="267">
        <f>SUM(L13:L19)</f>
        <v>37677463</v>
      </c>
      <c r="M12" s="269"/>
    </row>
    <row r="13" spans="1:13" s="10" customFormat="1" ht="30" customHeight="1">
      <c r="A13" s="270" t="s">
        <v>158</v>
      </c>
      <c r="B13" s="254"/>
      <c r="C13" s="254">
        <v>1</v>
      </c>
      <c r="D13" s="254" t="s">
        <v>31</v>
      </c>
      <c r="E13" s="271">
        <f t="shared" ref="E13:E18" si="0">I13+G13+K13</f>
        <v>12325607</v>
      </c>
      <c r="F13" s="271">
        <f>J13+H13+L13</f>
        <v>12325607</v>
      </c>
      <c r="G13" s="271"/>
      <c r="H13" s="271"/>
      <c r="I13" s="272"/>
      <c r="J13" s="271"/>
      <c r="K13" s="271">
        <f>'직접경비 산출근거'!O5+'직접경비 산출근거'!O6+'직접경비 산출근거'!O7+'직접경비 산출근거'!R12</f>
        <v>12325607</v>
      </c>
      <c r="L13" s="271">
        <f t="shared" ref="L13:L18" si="1">TRUNC($C13*K13)</f>
        <v>12325607</v>
      </c>
      <c r="M13" s="269"/>
    </row>
    <row r="14" spans="1:13" s="10" customFormat="1" ht="30" customHeight="1">
      <c r="A14" s="273" t="s">
        <v>157</v>
      </c>
      <c r="B14" s="254"/>
      <c r="C14" s="254">
        <v>1</v>
      </c>
      <c r="D14" s="254" t="s">
        <v>106</v>
      </c>
      <c r="E14" s="271">
        <f t="shared" si="0"/>
        <v>1639573</v>
      </c>
      <c r="F14" s="271">
        <f t="shared" ref="F14:F19" si="2">J14+H14+L14</f>
        <v>1639573</v>
      </c>
      <c r="G14" s="271"/>
      <c r="H14" s="271"/>
      <c r="I14" s="272"/>
      <c r="J14" s="271"/>
      <c r="K14" s="271">
        <f>'직접경비 산출근거'!H13</f>
        <v>1639573</v>
      </c>
      <c r="L14" s="271">
        <f t="shared" si="1"/>
        <v>1639573</v>
      </c>
      <c r="M14" s="269"/>
    </row>
    <row r="15" spans="1:13" s="10" customFormat="1" ht="30" customHeight="1">
      <c r="A15" s="273" t="s">
        <v>28</v>
      </c>
      <c r="B15" s="254" t="s">
        <v>62</v>
      </c>
      <c r="C15" s="254">
        <v>1</v>
      </c>
      <c r="D15" s="254" t="s">
        <v>107</v>
      </c>
      <c r="E15" s="271">
        <f t="shared" si="0"/>
        <v>13162561</v>
      </c>
      <c r="F15" s="271">
        <f>J15+H15+L15</f>
        <v>13162561</v>
      </c>
      <c r="G15" s="271"/>
      <c r="H15" s="271"/>
      <c r="I15" s="272"/>
      <c r="J15" s="271"/>
      <c r="K15" s="271">
        <f>'직접경비 산출근거'!I21</f>
        <v>13162561</v>
      </c>
      <c r="L15" s="271">
        <f t="shared" si="1"/>
        <v>13162561</v>
      </c>
      <c r="M15" s="269"/>
    </row>
    <row r="16" spans="1:13" s="10" customFormat="1" ht="30" customHeight="1">
      <c r="A16" s="273" t="s">
        <v>100</v>
      </c>
      <c r="B16" s="254" t="s">
        <v>101</v>
      </c>
      <c r="C16" s="254">
        <v>1</v>
      </c>
      <c r="D16" s="254" t="s">
        <v>106</v>
      </c>
      <c r="E16" s="271">
        <f t="shared" si="0"/>
        <v>4524158</v>
      </c>
      <c r="F16" s="271">
        <f t="shared" si="2"/>
        <v>4524158</v>
      </c>
      <c r="G16" s="271"/>
      <c r="H16" s="271"/>
      <c r="I16" s="272"/>
      <c r="J16" s="271"/>
      <c r="K16" s="271">
        <f>'직접경비 산출근거'!M25</f>
        <v>4524158</v>
      </c>
      <c r="L16" s="271">
        <f t="shared" si="1"/>
        <v>4524158</v>
      </c>
      <c r="M16" s="269"/>
    </row>
    <row r="17" spans="1:16" s="10" customFormat="1" ht="30" customHeight="1">
      <c r="A17" s="273" t="s">
        <v>29</v>
      </c>
      <c r="B17" s="254" t="s">
        <v>79</v>
      </c>
      <c r="C17" s="254">
        <v>1</v>
      </c>
      <c r="D17" s="254" t="s">
        <v>107</v>
      </c>
      <c r="E17" s="271">
        <f t="shared" si="0"/>
        <v>3950564</v>
      </c>
      <c r="F17" s="271">
        <f>J17+H17+L17</f>
        <v>3950564</v>
      </c>
      <c r="G17" s="271"/>
      <c r="H17" s="271"/>
      <c r="I17" s="272"/>
      <c r="J17" s="271"/>
      <c r="K17" s="271">
        <f>'직접경비 산출근거'!H26</f>
        <v>3950564</v>
      </c>
      <c r="L17" s="271">
        <f t="shared" si="1"/>
        <v>3950564</v>
      </c>
      <c r="M17" s="269"/>
    </row>
    <row r="18" spans="1:16" s="10" customFormat="1" ht="30" customHeight="1">
      <c r="A18" s="273" t="s">
        <v>30</v>
      </c>
      <c r="B18" s="254"/>
      <c r="C18" s="254">
        <v>1</v>
      </c>
      <c r="D18" s="254" t="s">
        <v>106</v>
      </c>
      <c r="E18" s="271">
        <f t="shared" si="0"/>
        <v>945000</v>
      </c>
      <c r="F18" s="271">
        <f t="shared" si="2"/>
        <v>945000</v>
      </c>
      <c r="G18" s="271"/>
      <c r="H18" s="271"/>
      <c r="I18" s="272"/>
      <c r="J18" s="271"/>
      <c r="K18" s="271">
        <f>'직접경비 산출근거'!H29</f>
        <v>945000</v>
      </c>
      <c r="L18" s="271">
        <f t="shared" si="1"/>
        <v>945000</v>
      </c>
      <c r="M18" s="269"/>
    </row>
    <row r="19" spans="1:16" s="10" customFormat="1" ht="30" customHeight="1">
      <c r="A19" s="274" t="s">
        <v>202</v>
      </c>
      <c r="B19" s="275"/>
      <c r="C19" s="275">
        <v>1</v>
      </c>
      <c r="D19" s="275" t="s">
        <v>31</v>
      </c>
      <c r="E19" s="276"/>
      <c r="F19" s="271">
        <f t="shared" si="2"/>
        <v>1130000</v>
      </c>
      <c r="G19" s="271"/>
      <c r="H19" s="271"/>
      <c r="I19" s="272"/>
      <c r="J19" s="271"/>
      <c r="K19" s="271"/>
      <c r="L19" s="271">
        <v>1130000</v>
      </c>
      <c r="M19" s="282" t="s">
        <v>331</v>
      </c>
    </row>
    <row r="20" spans="1:16" s="295" customFormat="1" ht="30" customHeight="1">
      <c r="A20" s="266" t="s">
        <v>349</v>
      </c>
      <c r="B20" s="292"/>
      <c r="C20" s="292"/>
      <c r="D20" s="292"/>
      <c r="E20" s="293"/>
      <c r="F20" s="267">
        <f>J20+H20+L20</f>
        <v>20000000</v>
      </c>
      <c r="G20" s="267"/>
      <c r="H20" s="267"/>
      <c r="I20" s="268"/>
      <c r="J20" s="267"/>
      <c r="K20" s="267"/>
      <c r="L20" s="267">
        <f>SUM(L21)</f>
        <v>20000000</v>
      </c>
      <c r="M20" s="294"/>
    </row>
    <row r="21" spans="1:16" s="10" customFormat="1" ht="30" customHeight="1">
      <c r="A21" s="270" t="s">
        <v>350</v>
      </c>
      <c r="B21" s="275"/>
      <c r="C21" s="275">
        <v>1</v>
      </c>
      <c r="D21" s="275" t="s">
        <v>351</v>
      </c>
      <c r="E21" s="276"/>
      <c r="F21" s="271">
        <v>20000000</v>
      </c>
      <c r="G21" s="271"/>
      <c r="H21" s="271"/>
      <c r="I21" s="272"/>
      <c r="J21" s="271"/>
      <c r="K21" s="271">
        <v>20000000</v>
      </c>
      <c r="L21" s="271">
        <f t="shared" ref="L21" si="3">TRUNC($C21*K21)</f>
        <v>20000000</v>
      </c>
      <c r="M21" s="282"/>
    </row>
    <row r="22" spans="1:16" s="10" customFormat="1" ht="30" customHeight="1">
      <c r="A22" s="277" t="s">
        <v>306</v>
      </c>
      <c r="B22" s="275"/>
      <c r="C22" s="275"/>
      <c r="D22" s="275"/>
      <c r="E22" s="276"/>
      <c r="F22" s="267">
        <f>J22+H22+L22</f>
        <v>5000000</v>
      </c>
      <c r="G22" s="271"/>
      <c r="H22" s="271"/>
      <c r="I22" s="272"/>
      <c r="J22" s="271"/>
      <c r="K22" s="271"/>
      <c r="L22" s="267">
        <f>SUM(L23:L24)</f>
        <v>5000000</v>
      </c>
      <c r="M22" s="282"/>
    </row>
    <row r="23" spans="1:16" s="10" customFormat="1" ht="30" customHeight="1">
      <c r="A23" s="270" t="s">
        <v>307</v>
      </c>
      <c r="B23" s="275" t="s">
        <v>328</v>
      </c>
      <c r="C23" s="275">
        <v>5</v>
      </c>
      <c r="D23" s="275" t="s">
        <v>309</v>
      </c>
      <c r="E23" s="271">
        <v>600000</v>
      </c>
      <c r="F23" s="271">
        <f>SUM(H23,J23,L23)</f>
        <v>3000000</v>
      </c>
      <c r="G23" s="271"/>
      <c r="H23" s="271"/>
      <c r="I23" s="272"/>
      <c r="J23" s="271"/>
      <c r="K23" s="271">
        <v>600000</v>
      </c>
      <c r="L23" s="271">
        <f>C23*K23</f>
        <v>3000000</v>
      </c>
      <c r="M23" s="282"/>
    </row>
    <row r="24" spans="1:16" s="10" customFormat="1" ht="30" customHeight="1">
      <c r="A24" s="270" t="s">
        <v>308</v>
      </c>
      <c r="B24" s="275" t="s">
        <v>327</v>
      </c>
      <c r="C24" s="275">
        <v>5</v>
      </c>
      <c r="D24" s="275" t="s">
        <v>309</v>
      </c>
      <c r="E24" s="271">
        <v>400000</v>
      </c>
      <c r="F24" s="271">
        <f>SUM(H24,J24,L24)</f>
        <v>2000000</v>
      </c>
      <c r="G24" s="271"/>
      <c r="H24" s="271"/>
      <c r="I24" s="272"/>
      <c r="J24" s="271"/>
      <c r="K24" s="271">
        <v>400000</v>
      </c>
      <c r="L24" s="271">
        <f>C24*K24</f>
        <v>2000000</v>
      </c>
      <c r="M24" s="282"/>
    </row>
    <row r="25" spans="1:16" s="115" customFormat="1" ht="30" customHeight="1">
      <c r="A25" s="278"/>
      <c r="B25" s="279"/>
      <c r="C25" s="279"/>
      <c r="D25" s="279"/>
      <c r="E25" s="280"/>
      <c r="F25" s="280"/>
      <c r="G25" s="280"/>
      <c r="H25" s="280"/>
      <c r="I25" s="281"/>
      <c r="J25" s="280"/>
      <c r="K25" s="280"/>
      <c r="L25" s="280"/>
      <c r="M25" s="283"/>
      <c r="P25" s="116"/>
    </row>
    <row r="26" spans="1:16" ht="30" customHeight="1">
      <c r="A26" s="256" t="s">
        <v>314</v>
      </c>
      <c r="B26" s="254" t="s">
        <v>322</v>
      </c>
      <c r="C26" s="254"/>
      <c r="D26" s="254"/>
      <c r="E26" s="262"/>
      <c r="F26" s="257">
        <f>SUM(F7,F10,F11,F12,F20,F22)</f>
        <v>261737152</v>
      </c>
      <c r="G26" s="262"/>
      <c r="H26" s="262"/>
      <c r="I26" s="263"/>
      <c r="J26" s="262"/>
      <c r="K26" s="262"/>
      <c r="L26" s="262"/>
      <c r="M26" s="282"/>
    </row>
    <row r="27" spans="1:16" ht="30" customHeight="1">
      <c r="A27" s="256" t="s">
        <v>315</v>
      </c>
      <c r="B27" s="254" t="s">
        <v>310</v>
      </c>
      <c r="C27" s="254">
        <v>1</v>
      </c>
      <c r="D27" s="254" t="s">
        <v>31</v>
      </c>
      <c r="E27" s="262"/>
      <c r="F27" s="257">
        <f>일위대가표!G11</f>
        <v>1908063.8380799999</v>
      </c>
      <c r="G27" s="262"/>
      <c r="H27" s="262"/>
      <c r="I27" s="263"/>
      <c r="J27" s="262"/>
      <c r="K27" s="262"/>
      <c r="L27" s="262"/>
      <c r="M27" s="282" t="s">
        <v>332</v>
      </c>
    </row>
    <row r="28" spans="1:16" ht="30" customHeight="1">
      <c r="A28" s="256" t="s">
        <v>316</v>
      </c>
      <c r="B28" s="254"/>
      <c r="C28" s="256"/>
      <c r="D28" s="256"/>
      <c r="E28" s="257"/>
      <c r="F28" s="257">
        <f>F26+F27+N28</f>
        <v>263636363.83807999</v>
      </c>
      <c r="G28" s="257"/>
      <c r="H28" s="257"/>
      <c r="I28" s="258"/>
      <c r="J28" s="257"/>
      <c r="K28" s="257"/>
      <c r="L28" s="257"/>
      <c r="M28" s="259"/>
      <c r="N28" s="172">
        <v>-8852</v>
      </c>
    </row>
    <row r="29" spans="1:16" ht="30" customHeight="1">
      <c r="A29" s="256" t="s">
        <v>317</v>
      </c>
      <c r="B29" s="256"/>
      <c r="C29" s="256"/>
      <c r="D29" s="256"/>
      <c r="E29" s="257"/>
      <c r="F29" s="257">
        <f>(TRUNC(ROUND(F28*0.1,0)))</f>
        <v>26363636</v>
      </c>
      <c r="G29" s="257"/>
      <c r="H29" s="257"/>
      <c r="I29" s="258"/>
      <c r="J29" s="258"/>
      <c r="K29" s="257"/>
      <c r="L29" s="257"/>
      <c r="M29" s="259"/>
    </row>
    <row r="30" spans="1:16" ht="30" customHeight="1">
      <c r="A30" s="256" t="s">
        <v>318</v>
      </c>
      <c r="B30" s="256"/>
      <c r="C30" s="256"/>
      <c r="D30" s="256"/>
      <c r="E30" s="257"/>
      <c r="F30" s="257">
        <f>F28+F29</f>
        <v>289999999.83807999</v>
      </c>
      <c r="G30" s="257"/>
      <c r="H30" s="257"/>
      <c r="I30" s="258"/>
      <c r="J30" s="258"/>
      <c r="K30" s="257"/>
      <c r="L30" s="257"/>
      <c r="M30" s="259"/>
    </row>
    <row r="33" spans="6:8">
      <c r="F33" s="102"/>
    </row>
    <row r="34" spans="6:8">
      <c r="F34" s="102">
        <v>290000000</v>
      </c>
      <c r="G34" s="102"/>
      <c r="H34" s="248"/>
    </row>
    <row r="35" spans="6:8">
      <c r="F35" s="102">
        <f>F34/1.1</f>
        <v>263636363.63636363</v>
      </c>
    </row>
    <row r="36" spans="6:8">
      <c r="F36" s="102">
        <f>F28-F35</f>
        <v>0.20171636343002319</v>
      </c>
    </row>
    <row r="39" spans="6:8">
      <c r="F39" s="102"/>
    </row>
    <row r="40" spans="6:8">
      <c r="F40" s="102"/>
    </row>
  </sheetData>
  <mergeCells count="10">
    <mergeCell ref="C3:C4"/>
    <mergeCell ref="A1:M1"/>
    <mergeCell ref="D3:D4"/>
    <mergeCell ref="M3:M4"/>
    <mergeCell ref="I3:J3"/>
    <mergeCell ref="G3:H3"/>
    <mergeCell ref="K3:L3"/>
    <mergeCell ref="E3:F3"/>
    <mergeCell ref="A3:A4"/>
    <mergeCell ref="B3:B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3"/>
  <sheetViews>
    <sheetView view="pageBreakPreview" zoomScaleNormal="85" zoomScaleSheetLayoutView="100" workbookViewId="0">
      <pane ySplit="4" topLeftCell="A5" activePane="bottomLeft" state="frozen"/>
      <selection activeCell="F40" sqref="F40"/>
      <selection pane="bottomLeft" activeCell="H12" sqref="H12"/>
    </sheetView>
  </sheetViews>
  <sheetFormatPr defaultColWidth="8.88671875" defaultRowHeight="13.5"/>
  <cols>
    <col min="1" max="1" width="7.109375" style="6" customWidth="1"/>
    <col min="2" max="2" width="20.77734375" style="6" customWidth="1"/>
    <col min="3" max="3" width="10.6640625" style="6" customWidth="1"/>
    <col min="4" max="4" width="7.109375" style="75" bestFit="1" customWidth="1"/>
    <col min="5" max="5" width="4.88671875" style="76" customWidth="1"/>
    <col min="6" max="11" width="10.77734375" style="6" customWidth="1"/>
    <col min="12" max="12" width="12.6640625" style="77" customWidth="1"/>
    <col min="13" max="13" width="10.77734375" style="77" customWidth="1"/>
    <col min="14" max="14" width="7.6640625" style="76" customWidth="1"/>
    <col min="15" max="16" width="8.88671875" style="6"/>
    <col min="17" max="17" width="12.44140625" style="6" bestFit="1" customWidth="1"/>
    <col min="18" max="16384" width="8.88671875" style="6"/>
  </cols>
  <sheetData>
    <row r="1" spans="1:14" ht="30.75" customHeight="1">
      <c r="A1" s="299" t="s">
        <v>87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</row>
    <row r="2" spans="1:14" ht="31.5" customHeight="1"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8"/>
    </row>
    <row r="3" spans="1:14" s="59" customFormat="1" ht="26.1" customHeight="1">
      <c r="A3" s="298" t="s">
        <v>69</v>
      </c>
      <c r="B3" s="298" t="s">
        <v>82</v>
      </c>
      <c r="C3" s="298" t="s">
        <v>70</v>
      </c>
      <c r="D3" s="298" t="s">
        <v>86</v>
      </c>
      <c r="E3" s="298" t="s">
        <v>1</v>
      </c>
      <c r="F3" s="298" t="s">
        <v>85</v>
      </c>
      <c r="G3" s="298"/>
      <c r="H3" s="298" t="s">
        <v>71</v>
      </c>
      <c r="I3" s="298"/>
      <c r="J3" s="298" t="s">
        <v>72</v>
      </c>
      <c r="K3" s="298"/>
      <c r="L3" s="298" t="s">
        <v>73</v>
      </c>
      <c r="M3" s="298"/>
      <c r="N3" s="298" t="s">
        <v>45</v>
      </c>
    </row>
    <row r="4" spans="1:14" s="59" customFormat="1" ht="26.1" customHeight="1">
      <c r="A4" s="298"/>
      <c r="B4" s="298"/>
      <c r="C4" s="298"/>
      <c r="D4" s="298"/>
      <c r="E4" s="298"/>
      <c r="F4" s="249" t="s">
        <v>74</v>
      </c>
      <c r="G4" s="249" t="s">
        <v>75</v>
      </c>
      <c r="H4" s="249" t="s">
        <v>74</v>
      </c>
      <c r="I4" s="249" t="s">
        <v>75</v>
      </c>
      <c r="J4" s="249" t="s">
        <v>74</v>
      </c>
      <c r="K4" s="249" t="s">
        <v>75</v>
      </c>
      <c r="L4" s="249" t="s">
        <v>74</v>
      </c>
      <c r="M4" s="249" t="s">
        <v>75</v>
      </c>
      <c r="N4" s="298"/>
    </row>
    <row r="5" spans="1:14" s="59" customFormat="1" ht="26.1" customHeight="1">
      <c r="A5" s="63" t="s">
        <v>76</v>
      </c>
      <c r="B5" s="64" t="s">
        <v>329</v>
      </c>
      <c r="C5" s="65"/>
      <c r="D5" s="66"/>
      <c r="E5" s="65"/>
      <c r="F5" s="124"/>
      <c r="G5" s="68">
        <f>SUM(G6,G7,G8,G9)</f>
        <v>1130000</v>
      </c>
      <c r="H5" s="65"/>
      <c r="I5" s="65"/>
      <c r="J5" s="60"/>
      <c r="K5" s="68"/>
      <c r="L5" s="67"/>
      <c r="M5" s="68">
        <f>SUM(M6,M7,M8,M9)</f>
        <v>1130000</v>
      </c>
      <c r="N5" s="65"/>
    </row>
    <row r="6" spans="1:14" s="59" customFormat="1" ht="26.1" customHeight="1">
      <c r="A6" s="121" t="s">
        <v>178</v>
      </c>
      <c r="B6" s="69" t="s">
        <v>204</v>
      </c>
      <c r="C6" s="122" t="s">
        <v>178</v>
      </c>
      <c r="D6" s="123">
        <v>5</v>
      </c>
      <c r="E6" s="122" t="s">
        <v>205</v>
      </c>
      <c r="F6" s="124">
        <f t="shared" ref="F6:G9" si="0">J6+H6+L6</f>
        <v>101000</v>
      </c>
      <c r="G6" s="124">
        <f t="shared" si="0"/>
        <v>505000</v>
      </c>
      <c r="H6" s="122">
        <v>0</v>
      </c>
      <c r="I6" s="122">
        <v>0</v>
      </c>
      <c r="J6" s="60"/>
      <c r="K6" s="125">
        <v>0</v>
      </c>
      <c r="L6" s="124">
        <f>견적단가!I4</f>
        <v>101000</v>
      </c>
      <c r="M6" s="62">
        <f>L6*D6</f>
        <v>505000</v>
      </c>
      <c r="N6" s="284" t="s">
        <v>330</v>
      </c>
    </row>
    <row r="7" spans="1:14" s="59" customFormat="1" ht="26.1" customHeight="1">
      <c r="A7" s="121"/>
      <c r="B7" s="69" t="s">
        <v>207</v>
      </c>
      <c r="C7" s="122" t="s">
        <v>178</v>
      </c>
      <c r="D7" s="123">
        <v>10</v>
      </c>
      <c r="E7" s="122" t="s">
        <v>205</v>
      </c>
      <c r="F7" s="124">
        <f t="shared" si="0"/>
        <v>17200</v>
      </c>
      <c r="G7" s="124">
        <f t="shared" si="0"/>
        <v>172000</v>
      </c>
      <c r="H7" s="122">
        <v>0</v>
      </c>
      <c r="I7" s="122">
        <v>0</v>
      </c>
      <c r="J7" s="60">
        <v>0</v>
      </c>
      <c r="K7" s="125">
        <v>0</v>
      </c>
      <c r="L7" s="124">
        <f>견적단가!I5</f>
        <v>17200</v>
      </c>
      <c r="M7" s="62">
        <f>L7*D7</f>
        <v>172000</v>
      </c>
      <c r="N7" s="284" t="s">
        <v>330</v>
      </c>
    </row>
    <row r="8" spans="1:14" s="59" customFormat="1" ht="26.1" customHeight="1">
      <c r="A8" s="121"/>
      <c r="B8" s="69" t="s">
        <v>208</v>
      </c>
      <c r="C8" s="122" t="s">
        <v>178</v>
      </c>
      <c r="D8" s="123">
        <v>5</v>
      </c>
      <c r="E8" s="122" t="s">
        <v>205</v>
      </c>
      <c r="F8" s="124">
        <f t="shared" si="0"/>
        <v>91080</v>
      </c>
      <c r="G8" s="124">
        <f t="shared" si="0"/>
        <v>455400</v>
      </c>
      <c r="H8" s="122">
        <v>0</v>
      </c>
      <c r="I8" s="122">
        <v>0</v>
      </c>
      <c r="J8" s="60">
        <v>0</v>
      </c>
      <c r="K8" s="125">
        <v>0</v>
      </c>
      <c r="L8" s="124">
        <f>견적단가!I6</f>
        <v>91080</v>
      </c>
      <c r="M8" s="62">
        <f>L8*D8</f>
        <v>455400</v>
      </c>
      <c r="N8" s="284" t="s">
        <v>330</v>
      </c>
    </row>
    <row r="9" spans="1:14" s="59" customFormat="1" ht="26.1" customHeight="1">
      <c r="A9" s="121"/>
      <c r="B9" s="69" t="s">
        <v>209</v>
      </c>
      <c r="C9" s="122" t="s">
        <v>178</v>
      </c>
      <c r="D9" s="123">
        <v>1</v>
      </c>
      <c r="E9" s="122" t="s">
        <v>31</v>
      </c>
      <c r="F9" s="126">
        <f t="shared" si="0"/>
        <v>-2400</v>
      </c>
      <c r="G9" s="126">
        <f t="shared" si="0"/>
        <v>-2400</v>
      </c>
      <c r="H9" s="122">
        <v>0</v>
      </c>
      <c r="I9" s="122">
        <v>0</v>
      </c>
      <c r="J9" s="60">
        <v>0</v>
      </c>
      <c r="K9" s="125">
        <v>0</v>
      </c>
      <c r="L9" s="126">
        <v>-2400</v>
      </c>
      <c r="M9" s="127">
        <f>L9*D9</f>
        <v>-2400</v>
      </c>
      <c r="N9" s="122"/>
    </row>
    <row r="10" spans="1:14" s="59" customFormat="1" ht="26.1" customHeight="1">
      <c r="A10" s="121"/>
      <c r="B10" s="69"/>
      <c r="C10" s="122"/>
      <c r="D10" s="123"/>
      <c r="E10" s="122"/>
      <c r="F10" s="124"/>
      <c r="G10" s="126"/>
      <c r="H10" s="122"/>
      <c r="I10" s="122"/>
      <c r="J10" s="60"/>
      <c r="K10" s="125"/>
      <c r="L10" s="124"/>
      <c r="M10" s="127"/>
      <c r="N10" s="122"/>
    </row>
    <row r="11" spans="1:14" s="10" customFormat="1" ht="26.1" customHeight="1">
      <c r="A11" s="250" t="s">
        <v>84</v>
      </c>
      <c r="B11" s="103" t="s">
        <v>199</v>
      </c>
      <c r="C11" s="250"/>
      <c r="D11" s="104"/>
      <c r="E11" s="250" t="s">
        <v>31</v>
      </c>
      <c r="F11" s="105"/>
      <c r="G11" s="67">
        <f>K11+I11+M11</f>
        <v>1908063.8380799999</v>
      </c>
      <c r="H11" s="250"/>
      <c r="I11" s="250"/>
      <c r="J11" s="105"/>
      <c r="K11" s="106"/>
      <c r="L11" s="107"/>
      <c r="M11" s="68">
        <f>M12</f>
        <v>1908063.8380799999</v>
      </c>
      <c r="N11" s="250"/>
    </row>
    <row r="12" spans="1:14" ht="26.1" customHeight="1">
      <c r="A12" s="61"/>
      <c r="B12" s="69" t="s">
        <v>311</v>
      </c>
      <c r="C12" s="61"/>
      <c r="D12" s="108">
        <v>0.72899999999999998</v>
      </c>
      <c r="E12" s="61" t="s">
        <v>83</v>
      </c>
      <c r="F12" s="60"/>
      <c r="G12" s="60"/>
      <c r="H12" s="61"/>
      <c r="I12" s="61"/>
      <c r="J12" s="60"/>
      <c r="K12" s="60"/>
      <c r="L12" s="72">
        <f>내역서!F26</f>
        <v>261737152</v>
      </c>
      <c r="M12" s="62">
        <f>L12*D12/100</f>
        <v>1908063.8380799999</v>
      </c>
      <c r="N12" s="70"/>
    </row>
    <row r="13" spans="1:14" ht="26.1" customHeight="1">
      <c r="A13" s="61"/>
      <c r="B13" s="69"/>
      <c r="C13" s="73"/>
      <c r="D13" s="71"/>
      <c r="E13" s="61"/>
      <c r="F13" s="60"/>
      <c r="G13" s="60"/>
      <c r="H13" s="61"/>
      <c r="I13" s="61"/>
      <c r="J13" s="60"/>
      <c r="K13" s="74"/>
      <c r="L13" s="72"/>
      <c r="M13" s="60"/>
      <c r="N13" s="61"/>
    </row>
  </sheetData>
  <mergeCells count="11">
    <mergeCell ref="F3:G3"/>
    <mergeCell ref="N3:N4"/>
    <mergeCell ref="A3:A4"/>
    <mergeCell ref="A1:N1"/>
    <mergeCell ref="B3:B4"/>
    <mergeCell ref="C3:C4"/>
    <mergeCell ref="D3:D4"/>
    <mergeCell ref="E3:E4"/>
    <mergeCell ref="J3:K3"/>
    <mergeCell ref="H3:I3"/>
    <mergeCell ref="L3:M3"/>
  </mergeCells>
  <phoneticPr fontId="2" type="noConversion"/>
  <printOptions horizontalCentered="1"/>
  <pageMargins left="0.59055118110236227" right="0.59055118110236227" top="0.6692913385826772" bottom="0.47244094488188981" header="0.82677165354330717" footer="0.6692913385826772"/>
  <pageSetup paperSize="9" scale="7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O34"/>
  <sheetViews>
    <sheetView showGridLines="0" view="pageBreakPreview" topLeftCell="A16" zoomScale="85" zoomScaleNormal="100" zoomScaleSheetLayoutView="85" workbookViewId="0">
      <selection activeCell="AO32" sqref="AO32"/>
    </sheetView>
  </sheetViews>
  <sheetFormatPr defaultColWidth="8.88671875" defaultRowHeight="20.100000000000001" customHeight="1"/>
  <cols>
    <col min="1" max="5" width="2.77734375" style="133" customWidth="1"/>
    <col min="6" max="6" width="3.6640625" style="133" customWidth="1"/>
    <col min="7" max="7" width="3.44140625" style="133" customWidth="1"/>
    <col min="8" max="8" width="1.77734375" style="133" customWidth="1"/>
    <col min="9" max="9" width="2.77734375" style="133" customWidth="1"/>
    <col min="10" max="10" width="5.77734375" style="133" bestFit="1" customWidth="1"/>
    <col min="11" max="11" width="3.5546875" style="133" customWidth="1"/>
    <col min="12" max="12" width="2.77734375" style="133" customWidth="1"/>
    <col min="13" max="13" width="3" style="133" customWidth="1"/>
    <col min="14" max="17" width="2.77734375" style="133" customWidth="1"/>
    <col min="18" max="20" width="3.6640625" style="133" customWidth="1"/>
    <col min="21" max="39" width="2.77734375" style="133" customWidth="1"/>
    <col min="40" max="40" width="12.6640625" style="133" bestFit="1" customWidth="1"/>
    <col min="41" max="16384" width="8.88671875" style="133"/>
  </cols>
  <sheetData>
    <row r="1" spans="1:38" ht="20.100000000000001" customHeight="1">
      <c r="A1" s="131" t="s">
        <v>323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</row>
    <row r="2" spans="1:38" ht="20.100000000000001" customHeight="1">
      <c r="A2" s="134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5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</row>
    <row r="3" spans="1:38" ht="20.100000000000001" customHeight="1">
      <c r="A3" s="134" t="s">
        <v>159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4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</row>
    <row r="4" spans="1:38" ht="20.100000000000001" customHeight="1">
      <c r="A4" s="133" t="s">
        <v>175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</row>
    <row r="5" spans="1:38" ht="20.100000000000001" customHeight="1">
      <c r="A5" s="134"/>
      <c r="B5" s="133" t="s">
        <v>109</v>
      </c>
      <c r="E5" s="305">
        <v>20000</v>
      </c>
      <c r="F5" s="305"/>
      <c r="G5" s="305"/>
      <c r="I5" s="137" t="s">
        <v>39</v>
      </c>
      <c r="J5" s="305">
        <f>TRUNC(내역서!C8)</f>
        <v>145</v>
      </c>
      <c r="K5" s="305"/>
      <c r="L5" s="305"/>
      <c r="M5" s="305"/>
      <c r="N5" s="133" t="s">
        <v>112</v>
      </c>
      <c r="O5" s="307">
        <f>E5*J5</f>
        <v>2900000</v>
      </c>
      <c r="P5" s="307"/>
      <c r="Q5" s="307"/>
      <c r="R5" s="307"/>
      <c r="S5" s="307"/>
      <c r="W5" s="138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6"/>
      <c r="AK5" s="136"/>
      <c r="AL5" s="136"/>
    </row>
    <row r="6" spans="1:38" ht="20.100000000000001" customHeight="1">
      <c r="A6" s="134"/>
      <c r="B6" s="133" t="s">
        <v>110</v>
      </c>
      <c r="E6" s="305">
        <v>60000</v>
      </c>
      <c r="F6" s="305"/>
      <c r="G6" s="305"/>
      <c r="I6" s="137" t="s">
        <v>39</v>
      </c>
      <c r="J6" s="305">
        <f>J5/2</f>
        <v>72.5</v>
      </c>
      <c r="K6" s="305"/>
      <c r="L6" s="305"/>
      <c r="M6" s="305"/>
      <c r="N6" s="133" t="s">
        <v>112</v>
      </c>
      <c r="O6" s="307">
        <f>E6*J6</f>
        <v>4350000</v>
      </c>
      <c r="P6" s="307"/>
      <c r="Q6" s="307"/>
      <c r="R6" s="307"/>
      <c r="S6" s="307"/>
      <c r="U6" s="133" t="s">
        <v>173</v>
      </c>
      <c r="W6" s="138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</row>
    <row r="7" spans="1:38" ht="20.100000000000001" customHeight="1">
      <c r="A7" s="134"/>
      <c r="B7" s="133" t="s">
        <v>111</v>
      </c>
      <c r="E7" s="305">
        <v>20000</v>
      </c>
      <c r="F7" s="305"/>
      <c r="G7" s="305"/>
      <c r="I7" s="137" t="s">
        <v>39</v>
      </c>
      <c r="J7" s="305">
        <f>TRUNC(내역서!C8,0)</f>
        <v>145</v>
      </c>
      <c r="K7" s="305"/>
      <c r="L7" s="305"/>
      <c r="M7" s="305"/>
      <c r="N7" s="133" t="s">
        <v>112</v>
      </c>
      <c r="O7" s="307">
        <f>E7*J7</f>
        <v>2900000</v>
      </c>
      <c r="P7" s="307"/>
      <c r="Q7" s="307"/>
      <c r="R7" s="307"/>
      <c r="S7" s="307"/>
      <c r="W7" s="138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</row>
    <row r="8" spans="1:38" ht="14.25" customHeight="1">
      <c r="B8" s="134"/>
    </row>
    <row r="9" spans="1:38" ht="18" customHeight="1">
      <c r="A9" s="133" t="s">
        <v>196</v>
      </c>
      <c r="B9" s="132"/>
    </row>
    <row r="10" spans="1:38" ht="21" customHeight="1">
      <c r="B10" s="133" t="s">
        <v>174</v>
      </c>
    </row>
    <row r="11" spans="1:38" ht="17.25" customHeight="1">
      <c r="A11" s="133" t="s">
        <v>165</v>
      </c>
      <c r="C11" s="308" t="s">
        <v>223</v>
      </c>
      <c r="D11" s="308"/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</row>
    <row r="12" spans="1:38" ht="17.25" customHeight="1">
      <c r="A12" s="133" t="s">
        <v>64</v>
      </c>
      <c r="C12" s="139" t="s">
        <v>167</v>
      </c>
      <c r="D12" s="139"/>
      <c r="E12" s="139"/>
      <c r="F12" s="306">
        <v>59800</v>
      </c>
      <c r="G12" s="306"/>
      <c r="H12" s="139" t="s">
        <v>168</v>
      </c>
      <c r="I12" s="139" t="s">
        <v>169</v>
      </c>
      <c r="J12" s="139">
        <f>('투입 인원수 산출'!L13)/8</f>
        <v>18.1907</v>
      </c>
      <c r="K12" s="139" t="s">
        <v>166</v>
      </c>
      <c r="L12" s="139" t="s">
        <v>170</v>
      </c>
      <c r="M12" s="139">
        <v>2</v>
      </c>
      <c r="N12" s="305" t="s">
        <v>171</v>
      </c>
      <c r="O12" s="305"/>
      <c r="P12" s="305"/>
      <c r="Q12" s="133" t="s">
        <v>172</v>
      </c>
      <c r="R12" s="306">
        <f>TRUNC(F12*J12*M12)</f>
        <v>2175607</v>
      </c>
      <c r="S12" s="306"/>
      <c r="T12" s="306"/>
      <c r="U12" s="133" t="s">
        <v>59</v>
      </c>
    </row>
    <row r="13" spans="1:38" s="134" customFormat="1" ht="26.25" customHeight="1">
      <c r="A13" s="134" t="s">
        <v>160</v>
      </c>
      <c r="H13" s="302">
        <f>S15+M17+J18</f>
        <v>1639573</v>
      </c>
      <c r="I13" s="302"/>
      <c r="J13" s="302"/>
      <c r="K13" s="302"/>
      <c r="L13" s="302"/>
      <c r="M13" s="302"/>
    </row>
    <row r="14" spans="1:38" ht="20.100000000000001" customHeight="1">
      <c r="A14" s="133" t="s">
        <v>243</v>
      </c>
      <c r="G14" s="141"/>
      <c r="H14" s="141"/>
      <c r="I14" s="141"/>
      <c r="J14" s="141"/>
      <c r="K14" s="137"/>
      <c r="L14" s="142"/>
      <c r="M14" s="137"/>
    </row>
    <row r="15" spans="1:38" ht="20.100000000000001" customHeight="1">
      <c r="A15" s="133" t="s">
        <v>94</v>
      </c>
      <c r="C15" s="300">
        <v>20340000</v>
      </c>
      <c r="D15" s="300"/>
      <c r="E15" s="300"/>
      <c r="F15" s="300"/>
      <c r="G15" s="137" t="s">
        <v>39</v>
      </c>
      <c r="H15" s="301" t="s">
        <v>197</v>
      </c>
      <c r="I15" s="301"/>
      <c r="J15" s="301"/>
      <c r="K15" s="301"/>
      <c r="L15" s="137" t="s">
        <v>39</v>
      </c>
      <c r="M15" s="308">
        <v>8</v>
      </c>
      <c r="N15" s="308"/>
      <c r="O15" s="137" t="s">
        <v>39</v>
      </c>
      <c r="P15" s="300">
        <f>ROUNDUP('투입 인원수 산출'!L14/4,0)</f>
        <v>37</v>
      </c>
      <c r="Q15" s="300"/>
      <c r="R15" s="133" t="s">
        <v>65</v>
      </c>
      <c r="S15" s="300">
        <f>TRUNC(C15*1547*10^-7*M15*P15)</f>
        <v>931393</v>
      </c>
      <c r="T15" s="300"/>
      <c r="U15" s="300"/>
      <c r="V15" s="300"/>
    </row>
    <row r="16" spans="1:38" ht="20.100000000000001" customHeight="1">
      <c r="A16" s="133" t="s">
        <v>244</v>
      </c>
      <c r="J16" s="142"/>
      <c r="K16" s="142"/>
    </row>
    <row r="17" spans="1:41" ht="20.100000000000001" customHeight="1">
      <c r="A17" s="133" t="s">
        <v>95</v>
      </c>
      <c r="C17" s="300">
        <v>1740</v>
      </c>
      <c r="D17" s="300"/>
      <c r="E17" s="300"/>
      <c r="F17" s="137" t="s">
        <v>39</v>
      </c>
      <c r="G17" s="139">
        <v>10</v>
      </c>
      <c r="H17" s="144"/>
      <c r="I17" s="137" t="s">
        <v>39</v>
      </c>
      <c r="J17" s="300">
        <f>P15</f>
        <v>37</v>
      </c>
      <c r="K17" s="300"/>
      <c r="L17" s="133" t="s">
        <v>65</v>
      </c>
      <c r="M17" s="300">
        <f>TRUNC(C17*G17*J17)</f>
        <v>643800</v>
      </c>
      <c r="N17" s="300"/>
      <c r="O17" s="300"/>
      <c r="P17" s="300"/>
      <c r="S17" s="144"/>
      <c r="T17" s="144"/>
      <c r="U17" s="144"/>
      <c r="V17" s="144"/>
    </row>
    <row r="18" spans="1:41" ht="20.100000000000001" customHeight="1">
      <c r="A18" s="133" t="s">
        <v>66</v>
      </c>
      <c r="J18" s="300">
        <f>TRUNC(M17*0.1)</f>
        <v>64380</v>
      </c>
      <c r="K18" s="300"/>
      <c r="L18" s="300"/>
      <c r="M18" s="300"/>
    </row>
    <row r="19" spans="1:41" ht="20.100000000000001" customHeight="1">
      <c r="A19" s="133" t="s">
        <v>81</v>
      </c>
      <c r="J19" s="143"/>
      <c r="K19" s="143"/>
      <c r="L19" s="143"/>
      <c r="M19" s="143"/>
    </row>
    <row r="20" spans="1:41" ht="9.75" customHeight="1">
      <c r="J20" s="137"/>
      <c r="K20" s="145"/>
    </row>
    <row r="21" spans="1:41" s="134" customFormat="1" ht="26.25" customHeight="1">
      <c r="A21" s="134" t="s">
        <v>161</v>
      </c>
      <c r="E21" s="146"/>
      <c r="F21" s="146"/>
      <c r="G21" s="146"/>
      <c r="H21" s="146"/>
      <c r="I21" s="302">
        <f>X23</f>
        <v>13162561</v>
      </c>
      <c r="J21" s="302"/>
      <c r="K21" s="302"/>
      <c r="L21" s="302"/>
      <c r="M21" s="302"/>
      <c r="N21" s="302"/>
      <c r="O21" s="146"/>
      <c r="P21" s="146"/>
      <c r="Q21" s="146"/>
      <c r="R21" s="146"/>
    </row>
    <row r="22" spans="1:41" ht="20.100000000000001" customHeight="1">
      <c r="A22" s="133" t="s">
        <v>80</v>
      </c>
      <c r="M22" s="305">
        <f>ROUND('투입 인원수 산출'!L14*0.4,2)</f>
        <v>58.21</v>
      </c>
      <c r="N22" s="305"/>
      <c r="O22" s="305"/>
    </row>
    <row r="23" spans="1:41" ht="20.100000000000001" customHeight="1">
      <c r="A23" s="133" t="s">
        <v>67</v>
      </c>
      <c r="J23" s="137"/>
      <c r="K23" s="145"/>
      <c r="O23" s="304">
        <f>M22</f>
        <v>58.21</v>
      </c>
      <c r="P23" s="304"/>
      <c r="Q23" s="304"/>
      <c r="R23" s="304"/>
      <c r="S23" s="137" t="s">
        <v>39</v>
      </c>
      <c r="T23" s="300">
        <f>노임단가!E12</f>
        <v>226122</v>
      </c>
      <c r="U23" s="300"/>
      <c r="V23" s="300"/>
      <c r="W23" s="137" t="s">
        <v>40</v>
      </c>
      <c r="X23" s="300">
        <f>TRUNC(O23*T23)</f>
        <v>13162561</v>
      </c>
      <c r="Y23" s="300"/>
      <c r="Z23" s="300"/>
      <c r="AA23" s="300"/>
      <c r="AB23" s="300"/>
    </row>
    <row r="24" spans="1:41" ht="9.75" customHeight="1">
      <c r="E24" s="142"/>
      <c r="F24" s="142"/>
      <c r="G24" s="142"/>
      <c r="H24" s="142"/>
      <c r="I24" s="142"/>
      <c r="M24" s="137"/>
      <c r="N24" s="142"/>
      <c r="O24" s="142"/>
      <c r="P24" s="142"/>
      <c r="Q24" s="142"/>
      <c r="R24" s="142"/>
    </row>
    <row r="25" spans="1:41" s="134" customFormat="1" ht="26.25" customHeight="1">
      <c r="A25" s="134" t="s">
        <v>162</v>
      </c>
      <c r="J25" s="147"/>
      <c r="K25" s="147"/>
      <c r="L25" s="147"/>
      <c r="M25" s="303">
        <f>TRUNC(내역서!F8*0.1)</f>
        <v>4524158</v>
      </c>
      <c r="N25" s="303"/>
      <c r="O25" s="303"/>
      <c r="P25" s="303"/>
    </row>
    <row r="26" spans="1:41" s="134" customFormat="1" ht="26.25" customHeight="1">
      <c r="A26" s="134" t="s">
        <v>163</v>
      </c>
      <c r="D26" s="148"/>
      <c r="E26" s="149"/>
      <c r="F26" s="150"/>
      <c r="G26" s="150"/>
      <c r="H26" s="302">
        <f>N27</f>
        <v>3950564</v>
      </c>
      <c r="I26" s="302"/>
      <c r="J26" s="302"/>
      <c r="K26" s="302"/>
      <c r="L26" s="302"/>
      <c r="M26" s="302"/>
      <c r="N26" s="150"/>
      <c r="O26" s="150"/>
      <c r="P26" s="150"/>
      <c r="Q26" s="150"/>
      <c r="R26" s="150"/>
      <c r="S26" s="150"/>
      <c r="T26" s="150"/>
      <c r="U26" s="150"/>
      <c r="V26" s="150"/>
      <c r="W26" s="150"/>
    </row>
    <row r="27" spans="1:41" ht="20.100000000000001" customHeight="1">
      <c r="A27" s="133" t="s">
        <v>224</v>
      </c>
      <c r="D27" s="151"/>
      <c r="E27" s="152"/>
      <c r="F27" s="152"/>
      <c r="G27" s="152"/>
      <c r="H27" s="152"/>
      <c r="I27" s="141"/>
      <c r="J27" s="141"/>
      <c r="N27" s="301">
        <f>TRUNC(AN27*0.05)</f>
        <v>3950564</v>
      </c>
      <c r="O27" s="301"/>
      <c r="P27" s="301"/>
      <c r="Q27" s="301"/>
      <c r="R27" s="153"/>
      <c r="S27" s="153"/>
      <c r="T27" s="153"/>
      <c r="U27" s="153"/>
      <c r="V27" s="141"/>
      <c r="W27" s="141"/>
      <c r="AN27" s="163">
        <f>내역서!G8*('투입 인원수 산출'!L13+'투입 인원수 산출'!M13)</f>
        <v>79011292.953600004</v>
      </c>
      <c r="AO27" s="133" t="s">
        <v>225</v>
      </c>
    </row>
    <row r="28" spans="1:41" ht="9.75" customHeight="1">
      <c r="J28" s="140"/>
      <c r="K28" s="140"/>
      <c r="L28" s="140"/>
      <c r="M28" s="142"/>
      <c r="N28" s="142"/>
      <c r="O28" s="142"/>
      <c r="P28" s="137"/>
      <c r="Q28" s="154"/>
      <c r="R28" s="154"/>
      <c r="U28" s="137"/>
      <c r="Y28" s="137"/>
      <c r="Z28" s="142"/>
      <c r="AA28" s="142"/>
      <c r="AB28" s="142"/>
      <c r="AC28" s="142"/>
      <c r="AD28" s="142"/>
    </row>
    <row r="29" spans="1:41" s="134" customFormat="1" ht="26.25" customHeight="1">
      <c r="A29" s="134" t="s">
        <v>164</v>
      </c>
      <c r="H29" s="302">
        <f>SUM(N31)</f>
        <v>945000</v>
      </c>
      <c r="I29" s="302"/>
      <c r="J29" s="302"/>
      <c r="K29" s="302"/>
      <c r="L29" s="302"/>
      <c r="M29" s="302"/>
    </row>
    <row r="30" spans="1:41" ht="20.100000000000001" customHeight="1">
      <c r="A30" s="133" t="s">
        <v>305</v>
      </c>
    </row>
    <row r="31" spans="1:41" ht="20.100000000000001" customHeight="1">
      <c r="A31" s="133" t="s">
        <v>156</v>
      </c>
      <c r="C31" s="300">
        <f>5000+100*300</f>
        <v>35000</v>
      </c>
      <c r="D31" s="300"/>
      <c r="E31" s="300"/>
      <c r="F31" s="137" t="s">
        <v>228</v>
      </c>
      <c r="G31" s="139">
        <v>3</v>
      </c>
      <c r="H31" s="144" t="s">
        <v>227</v>
      </c>
      <c r="I31" s="137" t="s">
        <v>39</v>
      </c>
      <c r="J31" s="144">
        <v>9</v>
      </c>
      <c r="K31" s="144" t="s">
        <v>226</v>
      </c>
      <c r="L31" s="144"/>
      <c r="M31" s="133" t="s">
        <v>40</v>
      </c>
      <c r="N31" s="300">
        <f>C31*G31*J31</f>
        <v>945000</v>
      </c>
      <c r="O31" s="300"/>
      <c r="P31" s="300"/>
      <c r="Q31" s="300"/>
      <c r="R31" s="133" t="s">
        <v>59</v>
      </c>
    </row>
    <row r="32" spans="1:41" ht="20.100000000000001" customHeight="1">
      <c r="A32" s="133" t="s">
        <v>304</v>
      </c>
      <c r="J32" s="142"/>
      <c r="K32" s="142"/>
      <c r="L32" s="142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</row>
    <row r="33" spans="1:28" ht="20.100000000000001" customHeight="1">
      <c r="A33" s="133" t="s">
        <v>155</v>
      </c>
      <c r="G33" s="137"/>
      <c r="H33" s="142"/>
      <c r="I33" s="142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</row>
    <row r="34" spans="1:28" ht="20.100000000000001" customHeight="1">
      <c r="J34" s="146"/>
      <c r="K34" s="146"/>
      <c r="L34" s="146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</row>
  </sheetData>
  <mergeCells count="34">
    <mergeCell ref="E5:G5"/>
    <mergeCell ref="O5:S5"/>
    <mergeCell ref="O6:S6"/>
    <mergeCell ref="H15:K15"/>
    <mergeCell ref="M15:N15"/>
    <mergeCell ref="O7:S7"/>
    <mergeCell ref="E6:G6"/>
    <mergeCell ref="E7:G7"/>
    <mergeCell ref="J5:M5"/>
    <mergeCell ref="J6:M6"/>
    <mergeCell ref="J7:M7"/>
    <mergeCell ref="C11:P11"/>
    <mergeCell ref="F12:G12"/>
    <mergeCell ref="P15:Q15"/>
    <mergeCell ref="C15:F15"/>
    <mergeCell ref="H13:M13"/>
    <mergeCell ref="N12:P12"/>
    <mergeCell ref="R12:T12"/>
    <mergeCell ref="S15:V15"/>
    <mergeCell ref="J17:K17"/>
    <mergeCell ref="M17:P17"/>
    <mergeCell ref="N31:Q31"/>
    <mergeCell ref="C31:E31"/>
    <mergeCell ref="O23:R23"/>
    <mergeCell ref="M22:O22"/>
    <mergeCell ref="I21:N21"/>
    <mergeCell ref="X23:AB23"/>
    <mergeCell ref="C17:E17"/>
    <mergeCell ref="T23:V23"/>
    <mergeCell ref="N27:Q27"/>
    <mergeCell ref="H29:M29"/>
    <mergeCell ref="H26:M26"/>
    <mergeCell ref="M25:P25"/>
    <mergeCell ref="J18:M18"/>
  </mergeCells>
  <phoneticPr fontId="2" type="noConversion"/>
  <pageMargins left="0.98425196850393704" right="0.74803149606299213" top="0.6692913385826772" bottom="0.47244094488188981" header="0.51181102362204722" footer="0.51181102362204722"/>
  <pageSetup paperSize="9" fitToHeight="0" orientation="landscape" r:id="rId1"/>
  <headerFooter alignWithMargins="0"/>
  <rowBreaks count="1" manualBreakCount="1">
    <brk id="24" max="3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16"/>
  <sheetViews>
    <sheetView showGridLines="0" view="pageBreakPreview" zoomScale="115" zoomScaleNormal="90" zoomScaleSheetLayoutView="115" workbookViewId="0">
      <selection activeCell="M14" sqref="M14"/>
    </sheetView>
  </sheetViews>
  <sheetFormatPr defaultColWidth="8.88671875" defaultRowHeight="13.5"/>
  <cols>
    <col min="1" max="1" width="14.6640625" style="79" customWidth="1"/>
    <col min="2" max="2" width="5" style="81" customWidth="1"/>
    <col min="3" max="3" width="11.44140625" style="81" bestFit="1" customWidth="1"/>
    <col min="4" max="4" width="26.5546875" style="79" customWidth="1"/>
    <col min="5" max="5" width="9.88671875" style="81" customWidth="1"/>
    <col min="6" max="6" width="9.77734375" style="81" customWidth="1"/>
    <col min="7" max="7" width="10.6640625" style="81" customWidth="1"/>
    <col min="8" max="8" width="9.77734375" style="81" customWidth="1"/>
    <col min="9" max="10" width="7.33203125" style="79" customWidth="1"/>
    <col min="11" max="11" width="8.44140625" style="79" bestFit="1" customWidth="1"/>
    <col min="12" max="13" width="9" style="79" bestFit="1" customWidth="1"/>
    <col min="14" max="14" width="8.88671875" style="79"/>
    <col min="15" max="15" width="13" style="79" customWidth="1"/>
    <col min="16" max="16384" width="8.88671875" style="79"/>
  </cols>
  <sheetData>
    <row r="1" spans="1:18" ht="27" customHeight="1">
      <c r="A1" s="78" t="s">
        <v>333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8" s="15" customFormat="1" ht="19.5" customHeight="1">
      <c r="A2" s="310" t="s">
        <v>16</v>
      </c>
      <c r="B2" s="310" t="s">
        <v>15</v>
      </c>
      <c r="C2" s="310" t="s">
        <v>14</v>
      </c>
      <c r="D2" s="310" t="s">
        <v>13</v>
      </c>
      <c r="E2" s="310" t="s">
        <v>10</v>
      </c>
      <c r="F2" s="310" t="s">
        <v>12</v>
      </c>
      <c r="G2" s="310" t="s">
        <v>11</v>
      </c>
      <c r="H2" s="310" t="s">
        <v>33</v>
      </c>
      <c r="I2" s="310" t="s">
        <v>21</v>
      </c>
      <c r="J2" s="310"/>
      <c r="K2" s="310" t="s">
        <v>334</v>
      </c>
      <c r="L2" s="310" t="s">
        <v>22</v>
      </c>
      <c r="M2" s="310"/>
    </row>
    <row r="3" spans="1:18" s="15" customFormat="1" ht="19.5" customHeight="1">
      <c r="A3" s="310"/>
      <c r="B3" s="310"/>
      <c r="C3" s="310"/>
      <c r="D3" s="310"/>
      <c r="E3" s="310"/>
      <c r="F3" s="310"/>
      <c r="G3" s="310"/>
      <c r="H3" s="310"/>
      <c r="I3" s="174" t="s">
        <v>19</v>
      </c>
      <c r="J3" s="174" t="s">
        <v>20</v>
      </c>
      <c r="K3" s="310"/>
      <c r="L3" s="174" t="s">
        <v>19</v>
      </c>
      <c r="M3" s="174" t="s">
        <v>20</v>
      </c>
    </row>
    <row r="4" spans="1:18" s="15" customFormat="1" ht="24.95" customHeight="1">
      <c r="A4" s="311" t="s">
        <v>180</v>
      </c>
      <c r="B4" s="311" t="s">
        <v>32</v>
      </c>
      <c r="C4" s="311" t="s">
        <v>181</v>
      </c>
      <c r="D4" s="243" t="str">
        <f>'적용 조정율 산출(항만시설물)'!D4</f>
        <v>감천항 동방파제</v>
      </c>
      <c r="E4" s="244">
        <f>'적용 조정율 산출(항만시설물)'!E4</f>
        <v>2013</v>
      </c>
      <c r="F4" s="46" t="str">
        <f>'적용 조정율 산출(항만시설물)'!F4</f>
        <v>혼성제</v>
      </c>
      <c r="G4" s="45"/>
      <c r="H4" s="40">
        <f>'적용 조정율 산출(항만시설물)'!H4</f>
        <v>500</v>
      </c>
      <c r="I4" s="16">
        <v>30</v>
      </c>
      <c r="J4" s="16">
        <v>16</v>
      </c>
      <c r="K4" s="245">
        <v>0.35</v>
      </c>
      <c r="L4" s="16">
        <f>ROUND(I4*K4,2)</f>
        <v>10.5</v>
      </c>
      <c r="M4" s="16">
        <f t="shared" ref="M4:M9" si="0">ROUND(J4*K4,2)</f>
        <v>5.6</v>
      </c>
      <c r="O4" s="15">
        <v>1</v>
      </c>
      <c r="P4" s="39"/>
      <c r="Q4" s="39"/>
      <c r="R4" s="50"/>
    </row>
    <row r="5" spans="1:18" s="15" customFormat="1" ht="24.95" customHeight="1">
      <c r="A5" s="311"/>
      <c r="B5" s="311"/>
      <c r="C5" s="311"/>
      <c r="D5" s="44" t="str">
        <f>'적용 조정율 산출(항만시설물)'!D5</f>
        <v>감천항 서방파제</v>
      </c>
      <c r="E5" s="244">
        <f>'적용 조정율 산출(항만시설물)'!E5</f>
        <v>2013</v>
      </c>
      <c r="F5" s="45" t="str">
        <f>'적용 조정율 산출(항만시설물)'!F5</f>
        <v>혼성제</v>
      </c>
      <c r="G5" s="45"/>
      <c r="H5" s="46">
        <f>'적용 조정율 산출(항만시설물)'!H5</f>
        <v>680</v>
      </c>
      <c r="I5" s="16">
        <v>30</v>
      </c>
      <c r="J5" s="16">
        <v>16</v>
      </c>
      <c r="K5" s="245">
        <v>0.39100000000000001</v>
      </c>
      <c r="L5" s="16">
        <f t="shared" ref="L5:L9" si="1">ROUND(I5*K5,2)</f>
        <v>11.73</v>
      </c>
      <c r="M5" s="16">
        <f t="shared" si="0"/>
        <v>6.26</v>
      </c>
      <c r="O5" s="15">
        <v>2</v>
      </c>
      <c r="P5" s="39"/>
      <c r="Q5" s="39"/>
      <c r="R5" s="50"/>
    </row>
    <row r="6" spans="1:18" s="15" customFormat="1" ht="24.95" customHeight="1">
      <c r="A6" s="311"/>
      <c r="B6" s="311"/>
      <c r="C6" s="311"/>
      <c r="D6" s="44" t="str">
        <f>'적용 조정율 산출(항만시설물)'!D6</f>
        <v>다대포항 서방파제</v>
      </c>
      <c r="E6" s="244">
        <f>'적용 조정율 산출(항만시설물)'!E6</f>
        <v>2015</v>
      </c>
      <c r="F6" s="45" t="str">
        <f>'적용 조정율 산출(항만시설물)'!F6</f>
        <v>사석식경사제</v>
      </c>
      <c r="G6" s="45"/>
      <c r="H6" s="46">
        <f>'적용 조정율 산출(항만시설물)'!H6</f>
        <v>700</v>
      </c>
      <c r="I6" s="16">
        <v>30</v>
      </c>
      <c r="J6" s="16">
        <v>16</v>
      </c>
      <c r="K6" s="245">
        <v>0.30199999999999999</v>
      </c>
      <c r="L6" s="16">
        <f t="shared" si="1"/>
        <v>9.06</v>
      </c>
      <c r="M6" s="16">
        <f t="shared" si="0"/>
        <v>4.83</v>
      </c>
      <c r="O6" s="15">
        <v>3</v>
      </c>
      <c r="P6" s="39"/>
      <c r="Q6" s="39"/>
      <c r="R6" s="50"/>
    </row>
    <row r="7" spans="1:18" s="15" customFormat="1" ht="24.95" customHeight="1">
      <c r="A7" s="311"/>
      <c r="B7" s="311"/>
      <c r="C7" s="311"/>
      <c r="D7" s="44" t="str">
        <f>'적용 조정율 산출(항만시설물)'!D7</f>
        <v>신선대 투기장 호안</v>
      </c>
      <c r="E7" s="244">
        <f>'적용 조정율 산출(항만시설물)'!E7</f>
        <v>2008</v>
      </c>
      <c r="F7" s="46" t="str">
        <f>'적용 조정율 산출(항만시설물)'!F7</f>
        <v>사석식경사제</v>
      </c>
      <c r="G7" s="41"/>
      <c r="H7" s="42">
        <f>'적용 조정율 산출(항만시설물)'!H7</f>
        <v>547</v>
      </c>
      <c r="I7" s="16">
        <v>30</v>
      </c>
      <c r="J7" s="16">
        <v>16</v>
      </c>
      <c r="K7" s="245">
        <v>0.35599999999999998</v>
      </c>
      <c r="L7" s="16">
        <f t="shared" si="1"/>
        <v>10.68</v>
      </c>
      <c r="M7" s="16">
        <f t="shared" si="0"/>
        <v>5.7</v>
      </c>
      <c r="O7" s="15">
        <v>4</v>
      </c>
      <c r="P7" s="39"/>
      <c r="Q7" s="39"/>
      <c r="R7" s="39"/>
    </row>
    <row r="8" spans="1:18" s="15" customFormat="1" ht="24.95" customHeight="1">
      <c r="A8" s="311"/>
      <c r="B8" s="311"/>
      <c r="C8" s="311"/>
      <c r="D8" s="44" t="str">
        <f>'적용 조정율 산출(항만시설물)'!D8</f>
        <v>부산항 오륙도 방파제</v>
      </c>
      <c r="E8" s="244">
        <f>'적용 조정율 산출(항만시설물)'!E8</f>
        <v>1991</v>
      </c>
      <c r="F8" s="45" t="str">
        <f>'적용 조정율 산출(항만시설물)'!F8</f>
        <v>혼성제</v>
      </c>
      <c r="G8" s="41"/>
      <c r="H8" s="42">
        <f>'적용 조정율 산출(항만시설물)'!H8</f>
        <v>1004</v>
      </c>
      <c r="I8" s="16">
        <v>30</v>
      </c>
      <c r="J8" s="16">
        <v>16</v>
      </c>
      <c r="K8" s="245">
        <v>0.52400000000000002</v>
      </c>
      <c r="L8" s="16">
        <f t="shared" ref="L8" si="2">ROUND(I8*K8,2)</f>
        <v>15.72</v>
      </c>
      <c r="M8" s="16">
        <f t="shared" ref="M8" si="3">ROUND(J8*K8,2)</f>
        <v>8.3800000000000008</v>
      </c>
      <c r="O8" s="15">
        <v>5</v>
      </c>
      <c r="P8" s="39"/>
      <c r="Q8" s="39"/>
      <c r="R8" s="39"/>
    </row>
    <row r="9" spans="1:18" s="15" customFormat="1" ht="24.95" customHeight="1">
      <c r="A9" s="311"/>
      <c r="B9" s="311"/>
      <c r="C9" s="311"/>
      <c r="D9" s="44" t="str">
        <f>'적용 조정율 산출(항만시설물)'!D9</f>
        <v>부산항 조도방파제</v>
      </c>
      <c r="E9" s="244">
        <f>'적용 조정율 산출(항만시설물)'!E9</f>
        <v>1991</v>
      </c>
      <c r="F9" s="45" t="str">
        <f>'적용 조정율 산출(항만시설물)'!F9</f>
        <v>혼성제</v>
      </c>
      <c r="G9" s="41"/>
      <c r="H9" s="42">
        <f>'적용 조정율 산출(항만시설물)'!H9</f>
        <v>700</v>
      </c>
      <c r="I9" s="16">
        <v>30</v>
      </c>
      <c r="J9" s="16">
        <v>16</v>
      </c>
      <c r="K9" s="245">
        <v>0.44500000000000001</v>
      </c>
      <c r="L9" s="16">
        <f t="shared" si="1"/>
        <v>13.35</v>
      </c>
      <c r="M9" s="16">
        <f t="shared" si="0"/>
        <v>7.12</v>
      </c>
      <c r="O9" s="15">
        <v>6</v>
      </c>
      <c r="P9" s="39"/>
      <c r="Q9" s="39"/>
      <c r="R9" s="39"/>
    </row>
    <row r="10" spans="1:18" s="15" customFormat="1" ht="24.95" customHeight="1">
      <c r="A10" s="311"/>
      <c r="B10" s="311" t="s">
        <v>194</v>
      </c>
      <c r="C10" s="311" t="s">
        <v>181</v>
      </c>
      <c r="D10" s="44" t="str">
        <f>'적용 조정율 산출(항만시설물)'!D10</f>
        <v>감천항 돌제1</v>
      </c>
      <c r="E10" s="244">
        <f>'적용 조정율 산출(항만시설물)'!E10</f>
        <v>2016</v>
      </c>
      <c r="F10" s="46" t="str">
        <f>'적용 조정율 산출(항만시설물)'!F10</f>
        <v>중력식</v>
      </c>
      <c r="G10" s="41"/>
      <c r="H10" s="42">
        <f>'적용 조정율 산출(항만시설물)'!H10</f>
        <v>130</v>
      </c>
      <c r="I10" s="16">
        <v>30</v>
      </c>
      <c r="J10" s="16">
        <v>16</v>
      </c>
      <c r="K10" s="245">
        <v>0.28199999999999997</v>
      </c>
      <c r="L10" s="16">
        <f t="shared" ref="L10:L11" si="4">ROUND(I10*K10,2)</f>
        <v>8.4600000000000009</v>
      </c>
      <c r="M10" s="16">
        <f t="shared" ref="M10:M11" si="5">ROUND(J10*K10,2)</f>
        <v>4.51</v>
      </c>
      <c r="O10" s="15">
        <v>7</v>
      </c>
    </row>
    <row r="11" spans="1:18" s="15" customFormat="1" ht="24.95" customHeight="1">
      <c r="A11" s="311"/>
      <c r="B11" s="311"/>
      <c r="C11" s="311"/>
      <c r="D11" s="44" t="str">
        <f>'적용 조정율 산출(항만시설물)'!D10</f>
        <v>감천항 돌제1</v>
      </c>
      <c r="E11" s="244">
        <f>'적용 조정율 산출(항만시설물)'!E10</f>
        <v>2016</v>
      </c>
      <c r="F11" s="46" t="str">
        <f>'적용 조정율 산출(항만시설물)'!F10</f>
        <v>중력식</v>
      </c>
      <c r="G11" s="41"/>
      <c r="H11" s="42">
        <f>'적용 조정율 산출(항만시설물)'!H10</f>
        <v>130</v>
      </c>
      <c r="I11" s="16">
        <v>30</v>
      </c>
      <c r="J11" s="16">
        <v>16</v>
      </c>
      <c r="K11" s="245">
        <v>0.28299999999999997</v>
      </c>
      <c r="L11" s="16">
        <f t="shared" si="4"/>
        <v>8.49</v>
      </c>
      <c r="M11" s="16">
        <f t="shared" si="5"/>
        <v>4.53</v>
      </c>
      <c r="O11" s="15">
        <v>8</v>
      </c>
    </row>
    <row r="12" spans="1:18" s="15" customFormat="1" ht="24.95" customHeight="1">
      <c r="A12" s="311"/>
      <c r="B12" s="47" t="s">
        <v>297</v>
      </c>
      <c r="C12" s="47" t="s">
        <v>298</v>
      </c>
      <c r="D12" s="44" t="s">
        <v>299</v>
      </c>
      <c r="E12" s="244">
        <v>2005</v>
      </c>
      <c r="F12" s="46" t="s">
        <v>302</v>
      </c>
      <c r="G12" s="41"/>
      <c r="H12" s="42">
        <v>1884</v>
      </c>
      <c r="I12" s="16"/>
      <c r="J12" s="16"/>
      <c r="K12" s="245"/>
      <c r="L12" s="16">
        <f>'대가 산츨근거(양산 고가철도교)'!Y45*'적용 조정율 산출(항만시설물)'!T4</f>
        <v>57.535600000000002</v>
      </c>
      <c r="M12" s="16">
        <f>'대가 산츨근거(양산 고가철도교)'!Y52*'적용 조정율 산출(항만시설물)'!T4</f>
        <v>61.694800000000001</v>
      </c>
      <c r="O12" s="15">
        <v>9</v>
      </c>
    </row>
    <row r="13" spans="1:18" s="80" customFormat="1" ht="23.25" customHeight="1">
      <c r="A13" s="309" t="s">
        <v>201</v>
      </c>
      <c r="B13" s="309"/>
      <c r="C13" s="309"/>
      <c r="D13" s="309"/>
      <c r="E13" s="309"/>
      <c r="F13" s="309"/>
      <c r="G13" s="309"/>
      <c r="H13" s="309"/>
      <c r="I13" s="309"/>
      <c r="J13" s="309"/>
      <c r="K13" s="309"/>
      <c r="L13" s="114">
        <f>SUM(L4:L12)</f>
        <v>145.5256</v>
      </c>
      <c r="M13" s="114">
        <f>SUM(M4:M12)</f>
        <v>108.62479999999999</v>
      </c>
      <c r="P13" s="164"/>
    </row>
    <row r="14" spans="1:18" s="112" customFormat="1" ht="23.25" customHeight="1">
      <c r="A14" s="309" t="s">
        <v>63</v>
      </c>
      <c r="B14" s="309"/>
      <c r="C14" s="309"/>
      <c r="D14" s="309"/>
      <c r="E14" s="309"/>
      <c r="F14" s="309"/>
      <c r="G14" s="309"/>
      <c r="H14" s="309"/>
      <c r="I14" s="309"/>
      <c r="J14" s="309"/>
      <c r="K14" s="309"/>
      <c r="L14" s="117">
        <f>SUM(L13:L13)</f>
        <v>145.5256</v>
      </c>
      <c r="M14" s="117">
        <f>SUM(M13:M13)</f>
        <v>108.62479999999999</v>
      </c>
      <c r="P14" s="171"/>
      <c r="Q14" s="171"/>
    </row>
    <row r="15" spans="1:18" s="112" customFormat="1" ht="23.25" customHeight="1">
      <c r="A15" s="110"/>
      <c r="B15" s="110"/>
      <c r="C15" s="110"/>
      <c r="D15" s="110"/>
      <c r="E15" s="110"/>
      <c r="F15" s="110"/>
      <c r="G15" s="110"/>
      <c r="H15" s="113"/>
      <c r="I15" s="110"/>
      <c r="J15" s="110"/>
      <c r="K15" s="110"/>
      <c r="L15" s="111"/>
      <c r="M15" s="111"/>
    </row>
    <row r="16" spans="1:18" ht="24.95" customHeight="1">
      <c r="A16" s="101" t="s">
        <v>300</v>
      </c>
      <c r="B16" s="79"/>
      <c r="C16" s="79"/>
      <c r="E16" s="79"/>
      <c r="F16" s="79"/>
      <c r="G16" s="79"/>
      <c r="H16" s="79"/>
      <c r="K16" s="118"/>
      <c r="L16" s="10"/>
    </row>
  </sheetData>
  <mergeCells count="18">
    <mergeCell ref="L2:M2"/>
    <mergeCell ref="D2:D3"/>
    <mergeCell ref="B2:B3"/>
    <mergeCell ref="E2:E3"/>
    <mergeCell ref="F2:F3"/>
    <mergeCell ref="H2:H3"/>
    <mergeCell ref="I2:J2"/>
    <mergeCell ref="G2:G3"/>
    <mergeCell ref="A14:K14"/>
    <mergeCell ref="A13:K13"/>
    <mergeCell ref="C2:C3"/>
    <mergeCell ref="K2:K3"/>
    <mergeCell ref="A4:A12"/>
    <mergeCell ref="A2:A3"/>
    <mergeCell ref="B4:B9"/>
    <mergeCell ref="C4:C9"/>
    <mergeCell ref="B10:B11"/>
    <mergeCell ref="C10:C11"/>
  </mergeCells>
  <phoneticPr fontId="2" type="noConversion"/>
  <pageMargins left="0.78740157480314965" right="0.19685039370078741" top="0.6692913385826772" bottom="0.47244094488188981" header="0.15748031496062992" footer="0.15748031496062992"/>
  <pageSetup paperSize="9" scale="8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24"/>
  <sheetViews>
    <sheetView showGridLines="0" view="pageBreakPreview" zoomScaleNormal="90" zoomScaleSheetLayoutView="100" workbookViewId="0">
      <selection activeCell="R11" sqref="R11"/>
    </sheetView>
  </sheetViews>
  <sheetFormatPr defaultColWidth="8.88671875" defaultRowHeight="13.5"/>
  <cols>
    <col min="1" max="1" width="13.21875" style="83" customWidth="1"/>
    <col min="2" max="2" width="5" style="84" customWidth="1"/>
    <col min="3" max="3" width="7.5546875" style="84" customWidth="1"/>
    <col min="4" max="4" width="29.6640625" style="83" customWidth="1"/>
    <col min="5" max="5" width="7.5546875" style="84" bestFit="1" customWidth="1"/>
    <col min="6" max="6" width="10.77734375" style="84" customWidth="1"/>
    <col min="7" max="7" width="8.77734375" style="84" customWidth="1"/>
    <col min="8" max="8" width="8.44140625" style="84" customWidth="1"/>
    <col min="9" max="9" width="7.88671875" style="83" bestFit="1" customWidth="1"/>
    <col min="10" max="10" width="8" style="83" bestFit="1" customWidth="1"/>
    <col min="11" max="11" width="6.77734375" style="83" customWidth="1"/>
    <col min="12" max="12" width="13.33203125" style="83" bestFit="1" customWidth="1"/>
    <col min="13" max="13" width="6.77734375" style="83" customWidth="1"/>
    <col min="14" max="14" width="8" style="83" customWidth="1"/>
    <col min="15" max="17" width="6.77734375" style="83" customWidth="1"/>
    <col min="18" max="18" width="10" style="83" customWidth="1"/>
    <col min="19" max="19" width="8.88671875" style="83"/>
    <col min="20" max="20" width="9.5546875" style="83" bestFit="1" customWidth="1"/>
    <col min="21" max="16384" width="8.88671875" style="83"/>
  </cols>
  <sheetData>
    <row r="1" spans="1:25" ht="41.25" customHeight="1">
      <c r="A1" s="82" t="s">
        <v>336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</row>
    <row r="2" spans="1:25" s="2" customFormat="1" ht="24.95" customHeight="1">
      <c r="A2" s="317" t="s">
        <v>16</v>
      </c>
      <c r="B2" s="317" t="s">
        <v>15</v>
      </c>
      <c r="C2" s="317" t="s">
        <v>14</v>
      </c>
      <c r="D2" s="317" t="s">
        <v>13</v>
      </c>
      <c r="E2" s="317" t="s">
        <v>184</v>
      </c>
      <c r="F2" s="317" t="s">
        <v>12</v>
      </c>
      <c r="G2" s="317" t="s">
        <v>11</v>
      </c>
      <c r="H2" s="317" t="s">
        <v>68</v>
      </c>
      <c r="I2" s="317" t="s">
        <v>93</v>
      </c>
      <c r="J2" s="317" t="s">
        <v>23</v>
      </c>
      <c r="K2" s="317"/>
      <c r="L2" s="317"/>
      <c r="M2" s="313" t="s">
        <v>24</v>
      </c>
      <c r="N2" s="314"/>
      <c r="O2" s="314"/>
      <c r="P2" s="315"/>
      <c r="Q2" s="318" t="s">
        <v>335</v>
      </c>
      <c r="R2" s="316" t="s">
        <v>334</v>
      </c>
      <c r="U2" s="312" t="s">
        <v>185</v>
      </c>
      <c r="V2" s="312"/>
      <c r="W2" s="312"/>
      <c r="X2" s="312"/>
      <c r="Y2" s="312"/>
    </row>
    <row r="3" spans="1:25" s="2" customFormat="1" ht="24.95" customHeight="1">
      <c r="A3" s="317"/>
      <c r="B3" s="317"/>
      <c r="C3" s="317"/>
      <c r="D3" s="317"/>
      <c r="E3" s="317"/>
      <c r="F3" s="317"/>
      <c r="G3" s="317"/>
      <c r="H3" s="317"/>
      <c r="I3" s="317"/>
      <c r="J3" s="11" t="s">
        <v>189</v>
      </c>
      <c r="K3" s="11" t="s">
        <v>17</v>
      </c>
      <c r="L3" s="11" t="s">
        <v>18</v>
      </c>
      <c r="M3" s="11" t="s">
        <v>187</v>
      </c>
      <c r="N3" s="11" t="s">
        <v>188</v>
      </c>
      <c r="O3" s="11" t="s">
        <v>186</v>
      </c>
      <c r="P3" s="11" t="s">
        <v>190</v>
      </c>
      <c r="Q3" s="318"/>
      <c r="R3" s="316"/>
      <c r="S3" s="52">
        <v>2026</v>
      </c>
      <c r="T3" s="52" t="s">
        <v>312</v>
      </c>
    </row>
    <row r="4" spans="1:25" s="2" customFormat="1" ht="24.95" customHeight="1">
      <c r="A4" s="319" t="s">
        <v>179</v>
      </c>
      <c r="B4" s="319" t="s">
        <v>32</v>
      </c>
      <c r="C4" s="319" t="s">
        <v>181</v>
      </c>
      <c r="D4" s="38" t="s">
        <v>191</v>
      </c>
      <c r="E4" s="53">
        <v>2013</v>
      </c>
      <c r="F4" s="49" t="s">
        <v>195</v>
      </c>
      <c r="G4" s="48"/>
      <c r="H4" s="40">
        <v>500</v>
      </c>
      <c r="I4" s="47">
        <v>1</v>
      </c>
      <c r="J4" s="12">
        <f t="shared" ref="J4:J11" si="0">IF(S4&gt;55,1.2,(IF(S4&gt;35,1.15,(IF(S4&gt;25,1.1,(IF(S4&gt;15,1.05,1)))))))</f>
        <v>1</v>
      </c>
      <c r="K4" s="12">
        <v>0.85</v>
      </c>
      <c r="L4" s="173">
        <v>0.95</v>
      </c>
      <c r="M4" s="12">
        <v>1</v>
      </c>
      <c r="N4" s="12">
        <v>1</v>
      </c>
      <c r="O4" s="12">
        <v>0.75</v>
      </c>
      <c r="P4" s="12">
        <v>1</v>
      </c>
      <c r="Q4" s="13">
        <f>ROUND((1+(M4-1)+(N4-1)+(O4-1)+(P4-1))*(1+(J4-1)+(K4-1)+(L4-1)),3)</f>
        <v>0.6</v>
      </c>
      <c r="R4" s="119">
        <v>0.35</v>
      </c>
      <c r="S4" s="54">
        <f t="shared" ref="S4:S11" si="1">$S$3-E4</f>
        <v>13</v>
      </c>
      <c r="T4" s="247">
        <v>0.69320000000000004</v>
      </c>
    </row>
    <row r="5" spans="1:25" s="2" customFormat="1" ht="24.95" customHeight="1">
      <c r="A5" s="320"/>
      <c r="B5" s="320"/>
      <c r="C5" s="320"/>
      <c r="D5" s="43" t="s">
        <v>192</v>
      </c>
      <c r="E5" s="53">
        <v>2013</v>
      </c>
      <c r="F5" s="45" t="s">
        <v>195</v>
      </c>
      <c r="G5" s="45"/>
      <c r="H5" s="46">
        <v>680</v>
      </c>
      <c r="I5" s="47">
        <v>1</v>
      </c>
      <c r="J5" s="12">
        <f t="shared" si="0"/>
        <v>1</v>
      </c>
      <c r="K5" s="12">
        <v>0.85</v>
      </c>
      <c r="L5" s="173">
        <v>0.95</v>
      </c>
      <c r="M5" s="12">
        <v>1</v>
      </c>
      <c r="N5" s="12">
        <v>1</v>
      </c>
      <c r="O5" s="12">
        <v>0.84</v>
      </c>
      <c r="P5" s="12">
        <v>1</v>
      </c>
      <c r="Q5" s="13">
        <f t="shared" ref="Q5:Q11" si="2">ROUND((1+(M5-1)+(N5-1)+(O5-1)+(P5-1))*(1+(J5-1)+(K5-1)+(L5-1)),3)</f>
        <v>0.67200000000000004</v>
      </c>
      <c r="R5" s="119">
        <v>0.39100000000000001</v>
      </c>
      <c r="S5" s="54">
        <f t="shared" si="1"/>
        <v>13</v>
      </c>
      <c r="T5" s="246"/>
    </row>
    <row r="6" spans="1:25" s="2" customFormat="1" ht="24.95" customHeight="1">
      <c r="A6" s="320"/>
      <c r="B6" s="320"/>
      <c r="C6" s="320"/>
      <c r="D6" s="43" t="s">
        <v>236</v>
      </c>
      <c r="E6" s="53">
        <v>2015</v>
      </c>
      <c r="F6" s="45" t="s">
        <v>183</v>
      </c>
      <c r="G6" s="48"/>
      <c r="H6" s="49">
        <v>700</v>
      </c>
      <c r="I6" s="47">
        <v>1</v>
      </c>
      <c r="J6" s="12">
        <f t="shared" si="0"/>
        <v>1</v>
      </c>
      <c r="K6" s="12">
        <v>0.85</v>
      </c>
      <c r="L6" s="173">
        <v>0.95</v>
      </c>
      <c r="M6" s="12">
        <v>1</v>
      </c>
      <c r="N6" s="12">
        <v>0.8</v>
      </c>
      <c r="O6" s="12">
        <f>0.75+0.05*2</f>
        <v>0.85</v>
      </c>
      <c r="P6" s="12">
        <v>1</v>
      </c>
      <c r="Q6" s="13">
        <f t="shared" si="2"/>
        <v>0.52</v>
      </c>
      <c r="R6" s="119">
        <v>0.30199999999999999</v>
      </c>
      <c r="S6" s="54">
        <f t="shared" si="1"/>
        <v>11</v>
      </c>
      <c r="T6" s="54"/>
    </row>
    <row r="7" spans="1:25" s="2" customFormat="1" ht="24.95" customHeight="1">
      <c r="A7" s="320"/>
      <c r="B7" s="320"/>
      <c r="C7" s="320"/>
      <c r="D7" s="44" t="s">
        <v>301</v>
      </c>
      <c r="E7" s="239">
        <v>2008</v>
      </c>
      <c r="F7" s="240" t="s">
        <v>183</v>
      </c>
      <c r="G7" s="41"/>
      <c r="H7" s="42">
        <v>547</v>
      </c>
      <c r="I7" s="241">
        <v>1</v>
      </c>
      <c r="J7" s="173">
        <f t="shared" si="0"/>
        <v>1.05</v>
      </c>
      <c r="K7" s="173">
        <v>0.85</v>
      </c>
      <c r="L7" s="173">
        <v>0.95</v>
      </c>
      <c r="M7" s="173">
        <v>1</v>
      </c>
      <c r="N7" s="173">
        <v>0.8</v>
      </c>
      <c r="O7" s="173">
        <v>0.77400000000000002</v>
      </c>
      <c r="P7" s="173">
        <v>1</v>
      </c>
      <c r="Q7" s="242">
        <f t="shared" si="2"/>
        <v>0.48799999999999999</v>
      </c>
      <c r="R7" s="119">
        <v>0.35599999999999998</v>
      </c>
      <c r="S7" s="54">
        <f t="shared" si="1"/>
        <v>18</v>
      </c>
      <c r="T7" s="54"/>
    </row>
    <row r="8" spans="1:25" s="2" customFormat="1" ht="24.95" customHeight="1">
      <c r="A8" s="320"/>
      <c r="B8" s="320"/>
      <c r="C8" s="320"/>
      <c r="D8" s="44" t="s">
        <v>242</v>
      </c>
      <c r="E8" s="53">
        <v>1991</v>
      </c>
      <c r="F8" s="45" t="s">
        <v>195</v>
      </c>
      <c r="G8" s="41"/>
      <c r="H8" s="42">
        <v>1004</v>
      </c>
      <c r="I8" s="47">
        <v>1</v>
      </c>
      <c r="J8" s="12">
        <f t="shared" ref="J8" si="3">IF(S8&gt;55,1.2,(IF(S8&gt;35,1.15,(IF(S8&gt;25,1.1,(IF(S8&gt;15,1.05,1)))))))</f>
        <v>1.1000000000000001</v>
      </c>
      <c r="K8" s="12">
        <v>0.85</v>
      </c>
      <c r="L8" s="173">
        <v>0.95</v>
      </c>
      <c r="M8" s="12">
        <v>1</v>
      </c>
      <c r="N8" s="12">
        <v>1</v>
      </c>
      <c r="O8" s="12">
        <v>1</v>
      </c>
      <c r="P8" s="12">
        <v>1</v>
      </c>
      <c r="Q8" s="13">
        <f t="shared" si="2"/>
        <v>0.9</v>
      </c>
      <c r="R8" s="119">
        <v>0.52400000000000002</v>
      </c>
      <c r="S8" s="54">
        <f t="shared" ref="S8" si="4">$S$3-E8</f>
        <v>35</v>
      </c>
      <c r="T8" s="54"/>
    </row>
    <row r="9" spans="1:25" s="2" customFormat="1" ht="24.95" customHeight="1">
      <c r="A9" s="320"/>
      <c r="B9" s="321"/>
      <c r="C9" s="321"/>
      <c r="D9" s="44" t="s">
        <v>237</v>
      </c>
      <c r="E9" s="53">
        <v>1991</v>
      </c>
      <c r="F9" s="45" t="s">
        <v>241</v>
      </c>
      <c r="G9" s="41"/>
      <c r="H9" s="42">
        <v>700</v>
      </c>
      <c r="I9" s="47">
        <v>1</v>
      </c>
      <c r="J9" s="12">
        <f t="shared" si="0"/>
        <v>1.1000000000000001</v>
      </c>
      <c r="K9" s="12">
        <v>0.85</v>
      </c>
      <c r="L9" s="173">
        <v>0.95</v>
      </c>
      <c r="M9" s="12">
        <v>1</v>
      </c>
      <c r="N9" s="12">
        <v>1</v>
      </c>
      <c r="O9" s="12">
        <v>0.85</v>
      </c>
      <c r="P9" s="12">
        <v>1</v>
      </c>
      <c r="Q9" s="13">
        <f t="shared" si="2"/>
        <v>0.76500000000000001</v>
      </c>
      <c r="R9" s="119">
        <v>0.44500000000000001</v>
      </c>
      <c r="S9" s="54">
        <f t="shared" si="1"/>
        <v>35</v>
      </c>
      <c r="T9" s="54"/>
    </row>
    <row r="10" spans="1:25" s="2" customFormat="1" ht="24.95" customHeight="1">
      <c r="A10" s="320"/>
      <c r="B10" s="319" t="s">
        <v>194</v>
      </c>
      <c r="C10" s="319" t="s">
        <v>181</v>
      </c>
      <c r="D10" s="44" t="s">
        <v>238</v>
      </c>
      <c r="E10" s="53">
        <v>2016</v>
      </c>
      <c r="F10" s="49" t="s">
        <v>240</v>
      </c>
      <c r="G10" s="41"/>
      <c r="H10" s="42">
        <v>130</v>
      </c>
      <c r="I10" s="47">
        <v>1</v>
      </c>
      <c r="J10" s="12">
        <f t="shared" ref="J10" si="5">IF(S10&gt;55,1.2,(IF(S10&gt;35,1.15,(IF(S10&gt;25,1.1,(IF(S10&gt;15,1.05,1)))))))</f>
        <v>1</v>
      </c>
      <c r="K10" s="12">
        <v>0.85</v>
      </c>
      <c r="L10" s="173">
        <v>1</v>
      </c>
      <c r="M10" s="12">
        <v>1</v>
      </c>
      <c r="N10" s="12">
        <v>1</v>
      </c>
      <c r="O10" s="12">
        <v>0.56999999999999995</v>
      </c>
      <c r="P10" s="12">
        <v>1</v>
      </c>
      <c r="Q10" s="13">
        <f t="shared" si="2"/>
        <v>0.48499999999999999</v>
      </c>
      <c r="R10" s="119">
        <v>0.28199999999999997</v>
      </c>
      <c r="S10" s="54">
        <f t="shared" ref="S10" si="6">$S$3-E10</f>
        <v>10</v>
      </c>
      <c r="T10" s="54"/>
    </row>
    <row r="11" spans="1:25" s="2" customFormat="1" ht="24.95" customHeight="1">
      <c r="A11" s="321"/>
      <c r="B11" s="321"/>
      <c r="C11" s="321"/>
      <c r="D11" s="44" t="s">
        <v>239</v>
      </c>
      <c r="E11" s="53">
        <v>2016</v>
      </c>
      <c r="F11" s="49" t="s">
        <v>240</v>
      </c>
      <c r="G11" s="41"/>
      <c r="H11" s="42">
        <v>130</v>
      </c>
      <c r="I11" s="47">
        <v>1</v>
      </c>
      <c r="J11" s="12">
        <f t="shared" si="0"/>
        <v>1</v>
      </c>
      <c r="K11" s="12">
        <v>0.85</v>
      </c>
      <c r="L11" s="173">
        <v>1</v>
      </c>
      <c r="M11" s="12">
        <v>1</v>
      </c>
      <c r="N11" s="12">
        <v>1</v>
      </c>
      <c r="O11" s="12">
        <v>0.56999999999999995</v>
      </c>
      <c r="P11" s="12">
        <v>1</v>
      </c>
      <c r="Q11" s="13">
        <f t="shared" si="2"/>
        <v>0.48499999999999999</v>
      </c>
      <c r="R11" s="119">
        <v>0.28299999999999997</v>
      </c>
      <c r="S11" s="54">
        <f t="shared" si="1"/>
        <v>10</v>
      </c>
      <c r="T11" s="54"/>
    </row>
    <row r="12" spans="1:25" s="1" customFormat="1" ht="24.95" customHeight="1">
      <c r="A12" s="100" t="s">
        <v>337</v>
      </c>
      <c r="B12" s="84"/>
      <c r="C12" s="84"/>
      <c r="D12" s="83"/>
      <c r="E12" s="84"/>
      <c r="F12" s="84"/>
      <c r="G12" s="84"/>
      <c r="H12" s="84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2"/>
      <c r="T12" s="2"/>
    </row>
    <row r="13" spans="1:25" s="1" customFormat="1" ht="24.95" customHeight="1">
      <c r="A13" s="83"/>
      <c r="B13" s="84"/>
      <c r="C13" s="84"/>
      <c r="E13" s="84"/>
      <c r="F13" s="84"/>
      <c r="G13" s="84"/>
      <c r="H13" s="84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2"/>
      <c r="T13" s="2"/>
    </row>
    <row r="14" spans="1:25" s="1" customFormat="1" ht="24.95" customHeight="1">
      <c r="A14" s="83"/>
      <c r="B14" s="84"/>
      <c r="C14" s="84"/>
      <c r="D14" s="83"/>
      <c r="E14" s="84"/>
      <c r="F14" s="84"/>
      <c r="G14" s="84"/>
      <c r="H14" s="84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2"/>
      <c r="T14" s="2"/>
    </row>
    <row r="15" spans="1:25" ht="24.95" customHeight="1">
      <c r="S15" s="2"/>
      <c r="T15" s="2"/>
    </row>
    <row r="16" spans="1:25" ht="24.95" customHeight="1">
      <c r="S16" s="2"/>
      <c r="T16" s="2"/>
    </row>
    <row r="17" spans="19:20" ht="24.95" customHeight="1">
      <c r="S17" s="2"/>
      <c r="T17" s="2"/>
    </row>
    <row r="18" spans="19:20" ht="24.95" customHeight="1">
      <c r="S18" s="2"/>
      <c r="T18" s="2"/>
    </row>
    <row r="19" spans="19:20" ht="24.95" customHeight="1">
      <c r="S19" s="2"/>
      <c r="T19" s="2"/>
    </row>
    <row r="20" spans="19:20" ht="24.95" customHeight="1">
      <c r="S20" s="2"/>
      <c r="T20" s="2"/>
    </row>
    <row r="21" spans="19:20" ht="24.95" customHeight="1">
      <c r="S21" s="2"/>
      <c r="T21" s="2"/>
    </row>
    <row r="22" spans="19:20" ht="22.5" customHeight="1">
      <c r="S22" s="2"/>
      <c r="T22" s="2"/>
    </row>
    <row r="24" spans="19:20" ht="28.5" customHeight="1"/>
  </sheetData>
  <mergeCells count="19">
    <mergeCell ref="B4:B9"/>
    <mergeCell ref="C4:C9"/>
    <mergeCell ref="G2:G3"/>
    <mergeCell ref="A4:A11"/>
    <mergeCell ref="F2:F3"/>
    <mergeCell ref="A2:A3"/>
    <mergeCell ref="E2:E3"/>
    <mergeCell ref="C2:C3"/>
    <mergeCell ref="B2:B3"/>
    <mergeCell ref="D2:D3"/>
    <mergeCell ref="B10:B11"/>
    <mergeCell ref="C10:C11"/>
    <mergeCell ref="U2:Y2"/>
    <mergeCell ref="M2:P2"/>
    <mergeCell ref="R2:R3"/>
    <mergeCell ref="J2:L2"/>
    <mergeCell ref="H2:H3"/>
    <mergeCell ref="Q2:Q3"/>
    <mergeCell ref="I2:I3"/>
  </mergeCells>
  <phoneticPr fontId="2" type="noConversion"/>
  <printOptions horizontalCentered="1"/>
  <pageMargins left="0.78740157480314965" right="0.78740157480314965" top="0.6692913385826772" bottom="0.47244094488188981" header="0.15748031496062992" footer="0.15748031496062992"/>
  <pageSetup paperSize="9" scale="65" fitToHeight="0" orientation="landscape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15"/>
  <sheetViews>
    <sheetView showGridLines="0" view="pageBreakPreview" zoomScaleNormal="90" zoomScaleSheetLayoutView="100" workbookViewId="0">
      <selection activeCell="I7" sqref="I7"/>
    </sheetView>
  </sheetViews>
  <sheetFormatPr defaultColWidth="8.88671875" defaultRowHeight="13.5"/>
  <cols>
    <col min="1" max="1" width="13.77734375" style="79" customWidth="1"/>
    <col min="2" max="2" width="7.5546875" style="81" customWidth="1"/>
    <col min="3" max="3" width="29.6640625" style="79" customWidth="1"/>
    <col min="4" max="4" width="10" style="81" bestFit="1" customWidth="1"/>
    <col min="5" max="5" width="10" style="81" customWidth="1"/>
    <col min="6" max="6" width="7.88671875" style="79" customWidth="1"/>
    <col min="7" max="7" width="8.44140625" style="79" customWidth="1"/>
    <col min="8" max="10" width="8.21875" style="79" customWidth="1"/>
    <col min="11" max="11" width="8.109375" style="79" customWidth="1"/>
    <col min="12" max="12" width="7.88671875" style="79" customWidth="1"/>
    <col min="13" max="16384" width="8.88671875" style="79"/>
  </cols>
  <sheetData>
    <row r="1" spans="1:14" ht="27" customHeight="1">
      <c r="A1" s="78" t="s">
        <v>90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s="15" customFormat="1" ht="12" customHeight="1"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36"/>
      <c r="N2" s="36"/>
    </row>
    <row r="3" spans="1:14" s="15" customFormat="1" ht="36">
      <c r="A3" s="51" t="s">
        <v>16</v>
      </c>
      <c r="B3" s="51" t="s">
        <v>15</v>
      </c>
      <c r="C3" s="51" t="s">
        <v>13</v>
      </c>
      <c r="D3" s="51" t="s">
        <v>12</v>
      </c>
      <c r="E3" s="51" t="s">
        <v>33</v>
      </c>
      <c r="F3" s="51" t="s">
        <v>34</v>
      </c>
      <c r="G3" s="51" t="s">
        <v>108</v>
      </c>
      <c r="H3" s="51" t="s">
        <v>35</v>
      </c>
      <c r="I3" s="51" t="s">
        <v>77</v>
      </c>
      <c r="J3" s="51" t="s">
        <v>78</v>
      </c>
      <c r="K3" s="51" t="s">
        <v>38</v>
      </c>
      <c r="L3" s="51" t="s">
        <v>36</v>
      </c>
    </row>
    <row r="4" spans="1:14" s="15" customFormat="1" ht="20.100000000000001" customHeight="1">
      <c r="A4" s="325" t="s">
        <v>180</v>
      </c>
      <c r="B4" s="319" t="s">
        <v>32</v>
      </c>
      <c r="C4" s="38" t="s">
        <v>182</v>
      </c>
      <c r="D4" s="49" t="s">
        <v>183</v>
      </c>
      <c r="E4" s="40">
        <v>700</v>
      </c>
      <c r="F4" s="128">
        <v>2</v>
      </c>
      <c r="G4" s="56">
        <f t="shared" ref="G4:G9" si="0">E4*F4</f>
        <v>1400</v>
      </c>
      <c r="H4" s="37">
        <f t="shared" ref="H4:H9" si="1">G4/1000</f>
        <v>1.4</v>
      </c>
      <c r="I4" s="55">
        <v>1</v>
      </c>
      <c r="J4" s="55">
        <v>0.4</v>
      </c>
      <c r="K4" s="12">
        <f t="shared" ref="K4:K9" si="2">ROUND(H4*I4*J4,2)</f>
        <v>0.56000000000000005</v>
      </c>
      <c r="L4" s="323"/>
    </row>
    <row r="5" spans="1:14" s="15" customFormat="1" ht="20.100000000000001" customHeight="1">
      <c r="A5" s="326"/>
      <c r="B5" s="320"/>
      <c r="C5" s="43" t="s">
        <v>191</v>
      </c>
      <c r="D5" s="45" t="s">
        <v>195</v>
      </c>
      <c r="E5" s="46">
        <v>500</v>
      </c>
      <c r="F5" s="129">
        <v>2</v>
      </c>
      <c r="G5" s="56">
        <f t="shared" si="0"/>
        <v>1000</v>
      </c>
      <c r="H5" s="37">
        <f t="shared" si="1"/>
        <v>1</v>
      </c>
      <c r="I5" s="55">
        <v>1</v>
      </c>
      <c r="J5" s="55">
        <v>0.4</v>
      </c>
      <c r="K5" s="12">
        <f t="shared" si="2"/>
        <v>0.4</v>
      </c>
      <c r="L5" s="324"/>
    </row>
    <row r="6" spans="1:14" s="15" customFormat="1" ht="20.100000000000001" customHeight="1">
      <c r="A6" s="326"/>
      <c r="B6" s="320"/>
      <c r="C6" s="43" t="s">
        <v>192</v>
      </c>
      <c r="D6" s="45" t="s">
        <v>195</v>
      </c>
      <c r="E6" s="49">
        <v>650</v>
      </c>
      <c r="F6" s="128">
        <v>2</v>
      </c>
      <c r="G6" s="56">
        <f t="shared" si="0"/>
        <v>1300</v>
      </c>
      <c r="H6" s="37">
        <f t="shared" si="1"/>
        <v>1.3</v>
      </c>
      <c r="I6" s="55">
        <v>1</v>
      </c>
      <c r="J6" s="55">
        <v>0.4</v>
      </c>
      <c r="K6" s="12">
        <f t="shared" si="2"/>
        <v>0.52</v>
      </c>
      <c r="L6" s="324"/>
    </row>
    <row r="7" spans="1:14" s="15" customFormat="1" ht="20.100000000000001" customHeight="1">
      <c r="A7" s="326"/>
      <c r="B7" s="320"/>
      <c r="C7" s="44" t="s">
        <v>193</v>
      </c>
      <c r="D7" s="49" t="s">
        <v>183</v>
      </c>
      <c r="E7" s="42">
        <v>547</v>
      </c>
      <c r="F7" s="130">
        <v>2</v>
      </c>
      <c r="G7" s="56">
        <f t="shared" si="0"/>
        <v>1094</v>
      </c>
      <c r="H7" s="37">
        <f t="shared" si="1"/>
        <v>1.0940000000000001</v>
      </c>
      <c r="I7" s="55">
        <v>1</v>
      </c>
      <c r="J7" s="55">
        <v>0.4</v>
      </c>
      <c r="K7" s="12">
        <f t="shared" si="2"/>
        <v>0.44</v>
      </c>
      <c r="L7" s="324"/>
    </row>
    <row r="8" spans="1:14" s="15" customFormat="1" ht="20.100000000000001" customHeight="1">
      <c r="A8" s="326"/>
      <c r="B8" s="321"/>
      <c r="C8" s="44" t="s">
        <v>210</v>
      </c>
      <c r="D8" s="45" t="s">
        <v>195</v>
      </c>
      <c r="E8" s="42">
        <v>700</v>
      </c>
      <c r="F8" s="130">
        <v>2</v>
      </c>
      <c r="G8" s="56">
        <f t="shared" si="0"/>
        <v>1400</v>
      </c>
      <c r="H8" s="37">
        <f t="shared" si="1"/>
        <v>1.4</v>
      </c>
      <c r="I8" s="55">
        <v>1</v>
      </c>
      <c r="J8" s="55">
        <v>0.4</v>
      </c>
      <c r="K8" s="12">
        <f t="shared" si="2"/>
        <v>0.56000000000000005</v>
      </c>
      <c r="L8" s="324"/>
    </row>
    <row r="9" spans="1:14" s="15" customFormat="1" ht="20.100000000000001" customHeight="1">
      <c r="A9" s="326"/>
      <c r="B9" s="156" t="s">
        <v>194</v>
      </c>
      <c r="C9" s="44" t="s">
        <v>222</v>
      </c>
      <c r="D9" s="49" t="s">
        <v>183</v>
      </c>
      <c r="E9" s="42">
        <v>300</v>
      </c>
      <c r="F9" s="130">
        <v>2</v>
      </c>
      <c r="G9" s="56">
        <f t="shared" si="0"/>
        <v>600</v>
      </c>
      <c r="H9" s="37">
        <f t="shared" si="1"/>
        <v>0.6</v>
      </c>
      <c r="I9" s="55">
        <v>1</v>
      </c>
      <c r="J9" s="55">
        <v>0.4</v>
      </c>
      <c r="K9" s="12">
        <f t="shared" si="2"/>
        <v>0.24</v>
      </c>
      <c r="L9" s="324"/>
    </row>
    <row r="10" spans="1:14" ht="20.100000000000001" customHeight="1">
      <c r="A10" s="322" t="s">
        <v>37</v>
      </c>
      <c r="B10" s="322"/>
      <c r="C10" s="322"/>
      <c r="D10" s="322"/>
      <c r="E10" s="86"/>
      <c r="F10" s="87"/>
      <c r="G10" s="87"/>
      <c r="H10" s="88"/>
      <c r="I10" s="88"/>
      <c r="J10" s="88"/>
      <c r="K10" s="89">
        <f>SUM(K4:K9)</f>
        <v>2.7199999999999998</v>
      </c>
      <c r="L10" s="87"/>
    </row>
    <row r="11" spans="1:14" ht="20.100000000000001" customHeight="1">
      <c r="A11" s="101" t="s">
        <v>198</v>
      </c>
    </row>
    <row r="15" spans="1:14">
      <c r="A15" s="109" t="s">
        <v>200</v>
      </c>
    </row>
  </sheetData>
  <mergeCells count="4">
    <mergeCell ref="A10:D10"/>
    <mergeCell ref="L4:L9"/>
    <mergeCell ref="B4:B8"/>
    <mergeCell ref="A4:A9"/>
  </mergeCells>
  <phoneticPr fontId="2" type="noConversion"/>
  <pageMargins left="0.78740157480314965" right="0.19685039370078741" top="0.6692913385826772" bottom="0.47244094488188981" header="0.15748031496062992" footer="0.15748031496062992"/>
  <pageSetup paperSize="9" scale="92" fitToHeight="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8"/>
  <sheetViews>
    <sheetView view="pageBreakPreview" zoomScaleNormal="100" zoomScaleSheetLayoutView="100" workbookViewId="0">
      <selection activeCell="K13" sqref="K12:K13"/>
    </sheetView>
  </sheetViews>
  <sheetFormatPr defaultRowHeight="13.5"/>
  <cols>
    <col min="1" max="1" width="25.33203125" customWidth="1"/>
    <col min="2" max="2" width="12.88671875" customWidth="1"/>
    <col min="3" max="5" width="11.21875" customWidth="1"/>
    <col min="6" max="6" width="16.5546875" bestFit="1" customWidth="1"/>
  </cols>
  <sheetData>
    <row r="1" spans="1:6" ht="16.5">
      <c r="A1" s="9" t="s">
        <v>113</v>
      </c>
      <c r="B1" s="9"/>
      <c r="C1" s="9"/>
      <c r="D1" s="9"/>
      <c r="E1" s="9"/>
      <c r="F1" s="9"/>
    </row>
    <row r="2" spans="1:6" ht="6" customHeight="1">
      <c r="A2" s="2"/>
      <c r="B2" s="4"/>
      <c r="C2" s="3"/>
      <c r="D2" s="3"/>
      <c r="E2" s="3"/>
      <c r="F2" s="3"/>
    </row>
    <row r="3" spans="1:6">
      <c r="A3" s="5" t="s">
        <v>114</v>
      </c>
      <c r="B3" s="5" t="s">
        <v>115</v>
      </c>
      <c r="C3" s="5" t="s">
        <v>116</v>
      </c>
      <c r="D3" s="5" t="s">
        <v>1</v>
      </c>
      <c r="E3" s="5" t="s">
        <v>6</v>
      </c>
      <c r="F3" s="5" t="s">
        <v>7</v>
      </c>
    </row>
    <row r="4" spans="1:6" ht="24" customHeight="1">
      <c r="A4" s="34" t="s">
        <v>152</v>
      </c>
      <c r="B4" s="17" t="s">
        <v>153</v>
      </c>
      <c r="C4" s="18">
        <v>1</v>
      </c>
      <c r="D4" s="17" t="s">
        <v>154</v>
      </c>
      <c r="E4" s="17">
        <v>5000000000</v>
      </c>
      <c r="F4" s="17">
        <v>5000000000</v>
      </c>
    </row>
    <row r="5" spans="1:6" ht="24" customHeight="1">
      <c r="A5" s="17"/>
      <c r="B5" s="17" t="s">
        <v>117</v>
      </c>
      <c r="C5" s="18">
        <v>33.6</v>
      </c>
      <c r="D5" s="17" t="s">
        <v>118</v>
      </c>
      <c r="E5" s="17">
        <v>130000</v>
      </c>
      <c r="F5" s="17">
        <v>4370000</v>
      </c>
    </row>
    <row r="6" spans="1:6" ht="24" customHeight="1">
      <c r="A6" s="17"/>
      <c r="B6" s="17" t="s">
        <v>119</v>
      </c>
      <c r="C6" s="18">
        <v>2.2200000000000002</v>
      </c>
      <c r="D6" s="17" t="s">
        <v>120</v>
      </c>
      <c r="E6" s="17">
        <v>310000</v>
      </c>
      <c r="F6" s="17">
        <v>690000</v>
      </c>
    </row>
    <row r="7" spans="1:6" ht="24" customHeight="1">
      <c r="A7" s="17"/>
      <c r="B7" s="17" t="s">
        <v>121</v>
      </c>
      <c r="C7" s="18">
        <v>5.22</v>
      </c>
      <c r="D7" s="17" t="s">
        <v>120</v>
      </c>
      <c r="E7" s="17">
        <v>350000</v>
      </c>
      <c r="F7" s="17">
        <v>1830000</v>
      </c>
    </row>
    <row r="8" spans="1:6" ht="24" customHeight="1">
      <c r="A8" s="35"/>
      <c r="B8" s="17" t="s">
        <v>122</v>
      </c>
      <c r="C8" s="18">
        <v>1</v>
      </c>
      <c r="D8" s="17" t="s">
        <v>123</v>
      </c>
      <c r="E8" s="17">
        <v>4000000</v>
      </c>
      <c r="F8" s="17">
        <v>4000000</v>
      </c>
    </row>
    <row r="9" spans="1:6" ht="24" customHeight="1">
      <c r="A9" s="330" t="s">
        <v>124</v>
      </c>
      <c r="B9" s="17" t="s">
        <v>125</v>
      </c>
      <c r="C9" s="18">
        <v>45.73</v>
      </c>
      <c r="D9" s="17" t="s">
        <v>120</v>
      </c>
      <c r="E9" s="17">
        <v>335000</v>
      </c>
      <c r="F9" s="17">
        <v>15320000</v>
      </c>
    </row>
    <row r="10" spans="1:6" ht="24" customHeight="1">
      <c r="A10" s="331"/>
      <c r="B10" s="17" t="s">
        <v>126</v>
      </c>
      <c r="C10" s="18">
        <v>413.62</v>
      </c>
      <c r="D10" s="17" t="s">
        <v>120</v>
      </c>
      <c r="E10" s="17">
        <v>546000</v>
      </c>
      <c r="F10" s="17">
        <v>225837000</v>
      </c>
    </row>
    <row r="11" spans="1:6" ht="24" customHeight="1">
      <c r="A11" s="331"/>
      <c r="B11" s="17" t="s">
        <v>127</v>
      </c>
      <c r="C11" s="18">
        <v>83</v>
      </c>
      <c r="D11" s="17" t="s">
        <v>118</v>
      </c>
      <c r="E11" s="17">
        <v>40000</v>
      </c>
      <c r="F11" s="17">
        <v>3320000</v>
      </c>
    </row>
    <row r="12" spans="1:6" ht="24" customHeight="1">
      <c r="A12" s="331"/>
      <c r="B12" s="17" t="s">
        <v>128</v>
      </c>
      <c r="C12" s="18">
        <v>8</v>
      </c>
      <c r="D12" s="17" t="s">
        <v>118</v>
      </c>
      <c r="E12" s="17">
        <v>275000</v>
      </c>
      <c r="F12" s="17">
        <v>2200000</v>
      </c>
    </row>
    <row r="13" spans="1:6" ht="24" customHeight="1">
      <c r="A13" s="332"/>
      <c r="B13" s="17" t="s">
        <v>129</v>
      </c>
      <c r="C13" s="18">
        <v>4337.05</v>
      </c>
      <c r="D13" s="17" t="s">
        <v>120</v>
      </c>
      <c r="E13" s="17">
        <v>27500</v>
      </c>
      <c r="F13" s="17">
        <v>119269000</v>
      </c>
    </row>
    <row r="14" spans="1:6" ht="24" customHeight="1">
      <c r="A14" s="333" t="s">
        <v>130</v>
      </c>
      <c r="B14" s="19" t="s">
        <v>126</v>
      </c>
      <c r="C14" s="18">
        <v>5</v>
      </c>
      <c r="D14" s="20" t="s">
        <v>131</v>
      </c>
      <c r="E14" s="21">
        <v>533000</v>
      </c>
      <c r="F14" s="21">
        <v>2963000</v>
      </c>
    </row>
    <row r="15" spans="1:6" ht="24" customHeight="1">
      <c r="A15" s="333"/>
      <c r="B15" s="22" t="s">
        <v>132</v>
      </c>
      <c r="C15" s="18">
        <v>15</v>
      </c>
      <c r="D15" s="23" t="s">
        <v>133</v>
      </c>
      <c r="E15" s="21">
        <v>97000</v>
      </c>
      <c r="F15" s="21">
        <v>1455000</v>
      </c>
    </row>
    <row r="16" spans="1:6" ht="24" customHeight="1">
      <c r="A16" s="334" t="s">
        <v>134</v>
      </c>
      <c r="B16" s="19" t="s">
        <v>125</v>
      </c>
      <c r="C16" s="18">
        <v>122.64</v>
      </c>
      <c r="D16" s="17" t="s">
        <v>120</v>
      </c>
      <c r="E16" s="21">
        <v>335000</v>
      </c>
      <c r="F16" s="21">
        <v>41084000</v>
      </c>
    </row>
    <row r="17" spans="1:6" ht="24" customHeight="1">
      <c r="A17" s="335"/>
      <c r="B17" s="19" t="s">
        <v>126</v>
      </c>
      <c r="C17" s="18">
        <v>473.35</v>
      </c>
      <c r="D17" s="17" t="s">
        <v>120</v>
      </c>
      <c r="E17" s="21">
        <v>546000</v>
      </c>
      <c r="F17" s="21">
        <v>258449000</v>
      </c>
    </row>
    <row r="18" spans="1:6" ht="24" customHeight="1">
      <c r="A18" s="335"/>
      <c r="B18" s="23" t="s">
        <v>117</v>
      </c>
      <c r="C18" s="18">
        <v>124.8</v>
      </c>
      <c r="D18" s="17" t="s">
        <v>118</v>
      </c>
      <c r="E18" s="21">
        <v>40000</v>
      </c>
      <c r="F18" s="21">
        <v>4992000</v>
      </c>
    </row>
    <row r="19" spans="1:6" ht="24" customHeight="1">
      <c r="A19" s="335"/>
      <c r="B19" s="23" t="s">
        <v>135</v>
      </c>
      <c r="C19" s="18">
        <v>39.5</v>
      </c>
      <c r="D19" s="17" t="s">
        <v>118</v>
      </c>
      <c r="E19" s="21">
        <v>530000</v>
      </c>
      <c r="F19" s="21">
        <v>20935000</v>
      </c>
    </row>
    <row r="20" spans="1:6" ht="24" customHeight="1">
      <c r="A20" s="335"/>
      <c r="B20" s="24" t="s">
        <v>136</v>
      </c>
      <c r="C20" s="18">
        <v>11</v>
      </c>
      <c r="D20" s="23" t="s">
        <v>133</v>
      </c>
      <c r="E20" s="21">
        <v>1588000</v>
      </c>
      <c r="F20" s="21">
        <v>17468000</v>
      </c>
    </row>
    <row r="21" spans="1:6" ht="24" customHeight="1">
      <c r="A21" s="335"/>
      <c r="B21" s="23" t="s">
        <v>137</v>
      </c>
      <c r="C21" s="18">
        <v>15</v>
      </c>
      <c r="D21" s="17" t="s">
        <v>118</v>
      </c>
      <c r="E21" s="21">
        <v>234000</v>
      </c>
      <c r="F21" s="21">
        <v>3510000</v>
      </c>
    </row>
    <row r="22" spans="1:6" ht="24" customHeight="1">
      <c r="A22" s="336"/>
      <c r="B22" s="23" t="s">
        <v>138</v>
      </c>
      <c r="C22" s="18">
        <v>2949.59</v>
      </c>
      <c r="D22" s="17" t="s">
        <v>120</v>
      </c>
      <c r="E22" s="21">
        <v>27500</v>
      </c>
      <c r="F22" s="21">
        <v>81114000</v>
      </c>
    </row>
    <row r="23" spans="1:6" ht="24" customHeight="1">
      <c r="A23" s="25" t="s">
        <v>139</v>
      </c>
      <c r="B23" s="26"/>
      <c r="C23" s="26"/>
      <c r="D23" s="26"/>
      <c r="E23" s="26"/>
      <c r="F23" s="21">
        <v>20000000</v>
      </c>
    </row>
    <row r="24" spans="1:6" ht="24" customHeight="1">
      <c r="A24" s="327" t="s">
        <v>140</v>
      </c>
      <c r="B24" s="328"/>
      <c r="C24" s="328"/>
      <c r="D24" s="328"/>
      <c r="E24" s="329"/>
      <c r="F24" s="27">
        <f>SUM(F4:F23)</f>
        <v>5828806000</v>
      </c>
    </row>
    <row r="25" spans="1:6" ht="24" customHeight="1">
      <c r="A25" s="327" t="s">
        <v>141</v>
      </c>
      <c r="B25" s="328"/>
      <c r="C25" s="328"/>
      <c r="D25" s="328"/>
      <c r="E25" s="329"/>
      <c r="F25" s="28">
        <f>F24*0.5</f>
        <v>2914403000</v>
      </c>
    </row>
    <row r="26" spans="1:6" ht="24" customHeight="1">
      <c r="A26" s="327" t="s">
        <v>142</v>
      </c>
      <c r="B26" s="328"/>
      <c r="C26" s="328"/>
      <c r="D26" s="328"/>
      <c r="E26" s="329"/>
      <c r="F26" s="27">
        <f>F24+F25</f>
        <v>8743209000</v>
      </c>
    </row>
    <row r="31" spans="1:6">
      <c r="E31" s="29" t="s">
        <v>143</v>
      </c>
      <c r="F31" s="30" t="s">
        <v>144</v>
      </c>
    </row>
    <row r="32" spans="1:6">
      <c r="E32" s="29" t="s">
        <v>145</v>
      </c>
      <c r="F32" s="31">
        <f>F26</f>
        <v>8743209000</v>
      </c>
    </row>
    <row r="33" spans="5:6">
      <c r="E33" s="29" t="s">
        <v>146</v>
      </c>
      <c r="F33" s="31">
        <v>2000000000</v>
      </c>
    </row>
    <row r="34" spans="5:6">
      <c r="E34" s="29" t="s">
        <v>147</v>
      </c>
      <c r="F34" s="31">
        <v>1000000000</v>
      </c>
    </row>
    <row r="35" spans="5:6">
      <c r="E35" s="29" t="s">
        <v>148</v>
      </c>
      <c r="F35" s="32">
        <v>3.55</v>
      </c>
    </row>
    <row r="36" spans="5:6">
      <c r="E36" s="29" t="s">
        <v>149</v>
      </c>
      <c r="F36" s="32">
        <v>3.27</v>
      </c>
    </row>
    <row r="37" spans="5:6">
      <c r="E37" s="29" t="s">
        <v>150</v>
      </c>
      <c r="F37" s="32">
        <f>ROUND(F35-(F32-F34)*(F35-F36)/(F33-F34),3)</f>
        <v>1.3819999999999999</v>
      </c>
    </row>
    <row r="38" spans="5:6">
      <c r="E38" s="14" t="s">
        <v>151</v>
      </c>
      <c r="F38" s="33">
        <f>TRUNC(F32*F37/100,0)</f>
        <v>120831148</v>
      </c>
    </row>
  </sheetData>
  <mergeCells count="6">
    <mergeCell ref="A26:E26"/>
    <mergeCell ref="A9:A13"/>
    <mergeCell ref="A14:A15"/>
    <mergeCell ref="A16:A22"/>
    <mergeCell ref="A24:E24"/>
    <mergeCell ref="A25:E25"/>
  </mergeCells>
  <phoneticPr fontId="2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74D16-7EC4-4120-8C88-63BF2F8DC40E}">
  <dimension ref="A1:AB1014"/>
  <sheetViews>
    <sheetView view="pageBreakPreview" topLeftCell="A10" zoomScaleNormal="100" zoomScaleSheetLayoutView="100" workbookViewId="0">
      <selection activeCell="S21" sqref="S21:W21"/>
    </sheetView>
  </sheetViews>
  <sheetFormatPr defaultColWidth="5.33203125" defaultRowHeight="18" customHeight="1"/>
  <cols>
    <col min="1" max="1" width="14.109375" style="175" customWidth="1"/>
    <col min="2" max="2" width="7.109375" style="238" customWidth="1"/>
    <col min="3" max="3" width="4" style="238" customWidth="1"/>
    <col min="4" max="4" width="2.5546875" style="175" customWidth="1"/>
    <col min="5" max="5" width="2.77734375" style="175" customWidth="1"/>
    <col min="6" max="6" width="4.33203125" style="175" customWidth="1"/>
    <col min="7" max="7" width="2.44140625" style="175" customWidth="1"/>
    <col min="8" max="8" width="4.109375" style="175" customWidth="1"/>
    <col min="9" max="9" width="2.6640625" style="175" customWidth="1"/>
    <col min="10" max="10" width="2.109375" style="175" customWidth="1"/>
    <col min="11" max="11" width="2.77734375" style="175" customWidth="1"/>
    <col min="12" max="12" width="8.77734375" style="175" customWidth="1"/>
    <col min="13" max="13" width="2.44140625" style="175" customWidth="1"/>
    <col min="14" max="14" width="5.77734375" style="175" customWidth="1"/>
    <col min="15" max="15" width="2.6640625" style="175" customWidth="1"/>
    <col min="16" max="16" width="2.44140625" style="175" customWidth="1"/>
    <col min="17" max="17" width="2.33203125" style="175" customWidth="1"/>
    <col min="18" max="18" width="5.77734375" style="175" customWidth="1"/>
    <col min="19" max="19" width="2.5546875" style="175" customWidth="1"/>
    <col min="20" max="20" width="5.77734375" style="175" customWidth="1"/>
    <col min="21" max="21" width="2.44140625" style="175" customWidth="1"/>
    <col min="22" max="22" width="3.21875" style="175" customWidth="1"/>
    <col min="23" max="23" width="4.109375" style="175" customWidth="1"/>
    <col min="24" max="24" width="7" style="175" customWidth="1"/>
    <col min="25" max="25" width="8.33203125" style="175" customWidth="1"/>
    <col min="26" max="26" width="5.33203125" style="175" customWidth="1"/>
    <col min="27" max="27" width="6.44140625" style="175" customWidth="1"/>
    <col min="28" max="16384" width="5.33203125" style="175"/>
  </cols>
  <sheetData>
    <row r="1" spans="1:28" ht="33" customHeight="1">
      <c r="A1" s="82" t="s">
        <v>324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</row>
    <row r="2" spans="1:28" ht="17.25" customHeight="1">
      <c r="A2" s="176"/>
      <c r="B2" s="177"/>
      <c r="C2" s="177"/>
      <c r="D2" s="177"/>
      <c r="E2" s="177"/>
      <c r="F2" s="177"/>
      <c r="G2" s="177"/>
    </row>
    <row r="3" spans="1:28" ht="22.5" customHeight="1">
      <c r="A3" s="178" t="s">
        <v>340</v>
      </c>
      <c r="B3" s="179"/>
      <c r="C3" s="179"/>
      <c r="D3" s="179"/>
      <c r="E3" s="179"/>
      <c r="F3" s="179"/>
      <c r="G3" s="179"/>
      <c r="H3" s="179"/>
      <c r="I3" s="179"/>
      <c r="J3" s="179"/>
    </row>
    <row r="4" spans="1:28" ht="17.25" customHeight="1">
      <c r="A4" s="180" t="s">
        <v>295</v>
      </c>
      <c r="B4" s="179"/>
      <c r="C4" s="179"/>
      <c r="D4" s="179"/>
      <c r="E4" s="179"/>
      <c r="F4" s="179"/>
      <c r="G4" s="179"/>
      <c r="H4" s="179"/>
      <c r="I4" s="179"/>
      <c r="J4" s="179"/>
    </row>
    <row r="5" spans="1:28" ht="17.25" customHeight="1">
      <c r="A5" s="180" t="s">
        <v>245</v>
      </c>
      <c r="B5" s="179"/>
      <c r="C5" s="179"/>
      <c r="D5" s="179"/>
      <c r="E5" s="179"/>
      <c r="F5" s="179"/>
      <c r="G5" s="179"/>
      <c r="H5" s="179"/>
      <c r="I5" s="179"/>
      <c r="J5" s="179"/>
    </row>
    <row r="6" spans="1:28" s="185" customFormat="1" ht="17.25" customHeight="1">
      <c r="A6" s="180" t="s">
        <v>246</v>
      </c>
      <c r="B6" s="181"/>
      <c r="C6" s="182"/>
      <c r="D6" s="182"/>
      <c r="E6" s="182"/>
      <c r="F6" s="182"/>
      <c r="G6" s="182"/>
      <c r="H6" s="182"/>
      <c r="I6" s="182"/>
      <c r="J6" s="182"/>
      <c r="K6" s="181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1"/>
      <c r="W6" s="184"/>
      <c r="X6" s="184"/>
      <c r="Y6" s="184"/>
    </row>
    <row r="7" spans="1:28" ht="21.75" customHeight="1">
      <c r="A7" s="180"/>
      <c r="B7" s="179"/>
      <c r="C7" s="179"/>
      <c r="D7" s="179"/>
      <c r="E7" s="179"/>
      <c r="F7" s="179"/>
      <c r="G7" s="179"/>
      <c r="H7" s="179"/>
      <c r="I7" s="179"/>
      <c r="J7" s="179"/>
      <c r="AA7" s="185"/>
      <c r="AB7" s="185"/>
    </row>
    <row r="8" spans="1:28" ht="17.25" customHeight="1">
      <c r="A8" s="186" t="s">
        <v>325</v>
      </c>
      <c r="B8" s="181"/>
      <c r="C8" s="187"/>
      <c r="D8" s="181"/>
      <c r="E8" s="181"/>
      <c r="F8" s="182"/>
      <c r="G8" s="188"/>
      <c r="H8" s="181"/>
      <c r="I8" s="181"/>
      <c r="K8" s="393"/>
      <c r="L8" s="393"/>
      <c r="M8" s="181"/>
      <c r="N8" s="181"/>
      <c r="O8" s="181"/>
      <c r="P8" s="181"/>
      <c r="Q8" s="181"/>
      <c r="R8" s="181"/>
      <c r="S8" s="181"/>
      <c r="T8" s="181"/>
      <c r="U8" s="181"/>
      <c r="W8" s="393"/>
      <c r="X8" s="393"/>
      <c r="Y8" s="189" t="s">
        <v>247</v>
      </c>
      <c r="Z8" s="181"/>
      <c r="AA8" s="185"/>
      <c r="AB8" s="185"/>
    </row>
    <row r="9" spans="1:28" ht="17.25" customHeight="1">
      <c r="A9" s="368" t="s">
        <v>248</v>
      </c>
      <c r="B9" s="364" t="s">
        <v>249</v>
      </c>
      <c r="C9" s="398"/>
      <c r="D9" s="398"/>
      <c r="E9" s="398"/>
      <c r="F9" s="398"/>
      <c r="G9" s="398"/>
      <c r="H9" s="365"/>
      <c r="I9" s="379" t="s">
        <v>250</v>
      </c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48"/>
      <c r="X9" s="379" t="s">
        <v>251</v>
      </c>
      <c r="Y9" s="379"/>
      <c r="AA9" s="185"/>
      <c r="AB9" s="185"/>
    </row>
    <row r="10" spans="1:28" ht="17.25" customHeight="1">
      <c r="A10" s="369"/>
      <c r="B10" s="366"/>
      <c r="C10" s="399"/>
      <c r="D10" s="399"/>
      <c r="E10" s="399"/>
      <c r="F10" s="399"/>
      <c r="G10" s="399"/>
      <c r="H10" s="367"/>
      <c r="I10" s="379" t="s">
        <v>252</v>
      </c>
      <c r="J10" s="379"/>
      <c r="K10" s="379"/>
      <c r="L10" s="379"/>
      <c r="M10" s="379"/>
      <c r="N10" s="379" t="s">
        <v>253</v>
      </c>
      <c r="O10" s="379"/>
      <c r="P10" s="379"/>
      <c r="Q10" s="379"/>
      <c r="R10" s="379"/>
      <c r="S10" s="379" t="s">
        <v>254</v>
      </c>
      <c r="T10" s="379"/>
      <c r="U10" s="379"/>
      <c r="V10" s="379"/>
      <c r="W10" s="348"/>
      <c r="X10" s="379"/>
      <c r="Y10" s="379"/>
      <c r="AA10" s="185"/>
      <c r="AB10" s="185"/>
    </row>
    <row r="11" spans="1:28" ht="17.25" customHeight="1">
      <c r="A11" s="386" t="s">
        <v>255</v>
      </c>
      <c r="B11" s="389" t="s">
        <v>294</v>
      </c>
      <c r="C11" s="390"/>
      <c r="D11" s="390"/>
      <c r="E11" s="391"/>
      <c r="F11" s="380">
        <v>50</v>
      </c>
      <c r="G11" s="380"/>
      <c r="H11" s="381"/>
      <c r="I11" s="342">
        <v>26</v>
      </c>
      <c r="J11" s="382"/>
      <c r="K11" s="382"/>
      <c r="L11" s="382"/>
      <c r="M11" s="382"/>
      <c r="N11" s="342">
        <v>10</v>
      </c>
      <c r="O11" s="382"/>
      <c r="P11" s="382"/>
      <c r="Q11" s="382"/>
      <c r="R11" s="343"/>
      <c r="S11" s="342">
        <f t="shared" ref="S11:S16" si="0">SUM(I11-N11)</f>
        <v>16</v>
      </c>
      <c r="T11" s="382"/>
      <c r="U11" s="382"/>
      <c r="V11" s="382"/>
      <c r="W11" s="382"/>
      <c r="X11" s="383"/>
      <c r="Y11" s="375"/>
      <c r="AA11" s="185"/>
      <c r="AB11" s="185"/>
    </row>
    <row r="12" spans="1:28" ht="17.25" customHeight="1">
      <c r="A12" s="387"/>
      <c r="B12" s="392"/>
      <c r="C12" s="393"/>
      <c r="D12" s="393"/>
      <c r="E12" s="394"/>
      <c r="F12" s="380">
        <v>100</v>
      </c>
      <c r="G12" s="380"/>
      <c r="H12" s="381"/>
      <c r="I12" s="342">
        <v>28</v>
      </c>
      <c r="J12" s="382"/>
      <c r="K12" s="382"/>
      <c r="L12" s="382"/>
      <c r="M12" s="382"/>
      <c r="N12" s="342">
        <v>11</v>
      </c>
      <c r="O12" s="382"/>
      <c r="P12" s="382"/>
      <c r="Q12" s="382"/>
      <c r="R12" s="343"/>
      <c r="S12" s="342">
        <f t="shared" si="0"/>
        <v>17</v>
      </c>
      <c r="T12" s="382"/>
      <c r="U12" s="382"/>
      <c r="V12" s="382"/>
      <c r="W12" s="382"/>
      <c r="X12" s="383"/>
      <c r="Y12" s="375"/>
      <c r="AA12" s="185"/>
      <c r="AB12" s="185"/>
    </row>
    <row r="13" spans="1:28" ht="17.25" customHeight="1">
      <c r="A13" s="387"/>
      <c r="B13" s="392"/>
      <c r="C13" s="393"/>
      <c r="D13" s="393"/>
      <c r="E13" s="394"/>
      <c r="F13" s="380">
        <v>300</v>
      </c>
      <c r="G13" s="380"/>
      <c r="H13" s="381"/>
      <c r="I13" s="342">
        <v>36</v>
      </c>
      <c r="J13" s="382"/>
      <c r="K13" s="382"/>
      <c r="L13" s="382"/>
      <c r="M13" s="382"/>
      <c r="N13" s="342">
        <v>16</v>
      </c>
      <c r="O13" s="382"/>
      <c r="P13" s="382"/>
      <c r="Q13" s="382"/>
      <c r="R13" s="343"/>
      <c r="S13" s="342">
        <f t="shared" si="0"/>
        <v>20</v>
      </c>
      <c r="T13" s="382"/>
      <c r="U13" s="382"/>
      <c r="V13" s="382"/>
      <c r="W13" s="382"/>
      <c r="X13" s="383"/>
      <c r="Y13" s="375"/>
      <c r="AA13" s="185"/>
      <c r="AB13" s="185"/>
    </row>
    <row r="14" spans="1:28" ht="17.25" customHeight="1">
      <c r="A14" s="387"/>
      <c r="B14" s="392"/>
      <c r="C14" s="393"/>
      <c r="D14" s="393"/>
      <c r="E14" s="394"/>
      <c r="F14" s="380">
        <v>500</v>
      </c>
      <c r="G14" s="380"/>
      <c r="H14" s="381"/>
      <c r="I14" s="342">
        <v>45</v>
      </c>
      <c r="J14" s="382"/>
      <c r="K14" s="382"/>
      <c r="L14" s="382"/>
      <c r="M14" s="382"/>
      <c r="N14" s="342">
        <v>21</v>
      </c>
      <c r="O14" s="382"/>
      <c r="P14" s="382"/>
      <c r="Q14" s="382"/>
      <c r="R14" s="343"/>
      <c r="S14" s="342">
        <f t="shared" si="0"/>
        <v>24</v>
      </c>
      <c r="T14" s="382"/>
      <c r="U14" s="382"/>
      <c r="V14" s="382"/>
      <c r="W14" s="382"/>
      <c r="X14" s="383"/>
      <c r="Y14" s="375"/>
      <c r="AA14" s="185"/>
      <c r="AB14" s="185"/>
    </row>
    <row r="15" spans="1:28" ht="17.25" customHeight="1">
      <c r="A15" s="387"/>
      <c r="B15" s="392"/>
      <c r="C15" s="393"/>
      <c r="D15" s="393"/>
      <c r="E15" s="394"/>
      <c r="F15" s="380">
        <v>1000</v>
      </c>
      <c r="G15" s="380"/>
      <c r="H15" s="381"/>
      <c r="I15" s="342">
        <v>67</v>
      </c>
      <c r="J15" s="382"/>
      <c r="K15" s="382"/>
      <c r="L15" s="382"/>
      <c r="M15" s="382"/>
      <c r="N15" s="342">
        <v>34</v>
      </c>
      <c r="O15" s="382"/>
      <c r="P15" s="382"/>
      <c r="Q15" s="382"/>
      <c r="R15" s="343"/>
      <c r="S15" s="342">
        <f t="shared" si="0"/>
        <v>33</v>
      </c>
      <c r="T15" s="382"/>
      <c r="U15" s="382"/>
      <c r="V15" s="382"/>
      <c r="W15" s="382"/>
      <c r="X15" s="383"/>
      <c r="Y15" s="375"/>
      <c r="AA15" s="185"/>
      <c r="AB15" s="185"/>
    </row>
    <row r="16" spans="1:28" ht="17.25" customHeight="1">
      <c r="A16" s="388"/>
      <c r="B16" s="395"/>
      <c r="C16" s="396"/>
      <c r="D16" s="396"/>
      <c r="E16" s="397"/>
      <c r="F16" s="384">
        <v>2000</v>
      </c>
      <c r="G16" s="384"/>
      <c r="H16" s="385"/>
      <c r="I16" s="342">
        <v>110</v>
      </c>
      <c r="J16" s="382"/>
      <c r="K16" s="382"/>
      <c r="L16" s="382"/>
      <c r="M16" s="382"/>
      <c r="N16" s="342">
        <v>60</v>
      </c>
      <c r="O16" s="382"/>
      <c r="P16" s="382"/>
      <c r="Q16" s="382"/>
      <c r="R16" s="343"/>
      <c r="S16" s="342">
        <f t="shared" si="0"/>
        <v>50</v>
      </c>
      <c r="T16" s="382"/>
      <c r="U16" s="382"/>
      <c r="V16" s="382"/>
      <c r="W16" s="382"/>
      <c r="X16" s="383"/>
      <c r="Y16" s="375"/>
      <c r="AA16" s="185"/>
      <c r="AB16" s="185"/>
    </row>
    <row r="17" spans="1:28" ht="24.75" customHeight="1">
      <c r="A17" s="190"/>
      <c r="B17" s="189"/>
      <c r="C17" s="189"/>
      <c r="D17" s="189"/>
      <c r="E17" s="189"/>
      <c r="F17" s="191"/>
      <c r="G17" s="191"/>
      <c r="H17" s="191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2"/>
      <c r="T17" s="192"/>
      <c r="U17" s="192"/>
      <c r="V17" s="192"/>
      <c r="W17" s="192"/>
      <c r="X17" s="189"/>
      <c r="Y17" s="189"/>
      <c r="AA17" s="185"/>
      <c r="AB17" s="185"/>
    </row>
    <row r="18" spans="1:28" ht="20.25" customHeight="1">
      <c r="A18" s="186" t="s">
        <v>326</v>
      </c>
      <c r="B18" s="182"/>
      <c r="C18" s="182"/>
      <c r="D18" s="193"/>
      <c r="E18" s="193"/>
      <c r="F18" s="182"/>
      <c r="G18" s="182"/>
      <c r="H18" s="181"/>
      <c r="I18" s="181"/>
      <c r="AA18" s="185"/>
      <c r="AB18" s="185"/>
    </row>
    <row r="19" spans="1:28" ht="20.25" customHeight="1">
      <c r="A19" s="379" t="s">
        <v>248</v>
      </c>
      <c r="B19" s="379"/>
      <c r="C19" s="379"/>
      <c r="D19" s="379"/>
      <c r="E19" s="379"/>
      <c r="F19" s="379" t="s">
        <v>256</v>
      </c>
      <c r="G19" s="379"/>
      <c r="H19" s="379"/>
      <c r="I19" s="379"/>
      <c r="J19" s="379"/>
      <c r="K19" s="379"/>
      <c r="L19" s="379"/>
      <c r="M19" s="379"/>
      <c r="N19" s="379"/>
      <c r="O19" s="379"/>
      <c r="P19" s="379"/>
      <c r="Q19" s="379"/>
      <c r="R19" s="379"/>
      <c r="S19" s="379"/>
      <c r="T19" s="379"/>
      <c r="U19" s="379"/>
      <c r="V19" s="379"/>
      <c r="W19" s="379"/>
      <c r="X19" s="364" t="s">
        <v>251</v>
      </c>
      <c r="Y19" s="365"/>
      <c r="AA19" s="185"/>
      <c r="AB19" s="185"/>
    </row>
    <row r="20" spans="1:28" ht="20.25" customHeight="1">
      <c r="A20" s="379"/>
      <c r="B20" s="379"/>
      <c r="C20" s="379"/>
      <c r="D20" s="379"/>
      <c r="E20" s="379"/>
      <c r="F20" s="348" t="s">
        <v>252</v>
      </c>
      <c r="G20" s="349"/>
      <c r="H20" s="349"/>
      <c r="I20" s="349"/>
      <c r="J20" s="349"/>
      <c r="K20" s="350"/>
      <c r="L20" s="348" t="s">
        <v>253</v>
      </c>
      <c r="M20" s="349"/>
      <c r="N20" s="349"/>
      <c r="O20" s="349"/>
      <c r="P20" s="349"/>
      <c r="Q20" s="349"/>
      <c r="R20" s="350"/>
      <c r="S20" s="379" t="s">
        <v>254</v>
      </c>
      <c r="T20" s="379"/>
      <c r="U20" s="379"/>
      <c r="V20" s="379"/>
      <c r="W20" s="379"/>
      <c r="X20" s="366"/>
      <c r="Y20" s="367"/>
      <c r="AA20" s="185"/>
      <c r="AB20" s="185"/>
    </row>
    <row r="21" spans="1:28" ht="20.25" customHeight="1">
      <c r="A21" s="370" t="s">
        <v>257</v>
      </c>
      <c r="B21" s="371"/>
      <c r="C21" s="371"/>
      <c r="D21" s="371"/>
      <c r="E21" s="372"/>
      <c r="F21" s="373">
        <f>SUM(L21:W21)</f>
        <v>55</v>
      </c>
      <c r="G21" s="374"/>
      <c r="H21" s="374"/>
      <c r="I21" s="374"/>
      <c r="J21" s="374"/>
      <c r="K21" s="375"/>
      <c r="L21" s="373">
        <f>SUM(Y42)</f>
        <v>27</v>
      </c>
      <c r="M21" s="374"/>
      <c r="N21" s="374"/>
      <c r="O21" s="374"/>
      <c r="P21" s="374"/>
      <c r="Q21" s="374"/>
      <c r="R21" s="375"/>
      <c r="S21" s="376">
        <f>SUM(Y49)</f>
        <v>28</v>
      </c>
      <c r="T21" s="377"/>
      <c r="U21" s="377"/>
      <c r="V21" s="377"/>
      <c r="W21" s="377"/>
      <c r="X21" s="377"/>
      <c r="Y21" s="377"/>
      <c r="AA21" s="185"/>
      <c r="AB21" s="185"/>
    </row>
    <row r="22" spans="1:28" ht="20.25" customHeight="1">
      <c r="A22" s="370" t="s">
        <v>258</v>
      </c>
      <c r="B22" s="371"/>
      <c r="C22" s="371"/>
      <c r="D22" s="371"/>
      <c r="E22" s="372"/>
      <c r="F22" s="373">
        <f>SUM(L22:W22)</f>
        <v>52</v>
      </c>
      <c r="G22" s="374"/>
      <c r="H22" s="374"/>
      <c r="I22" s="374"/>
      <c r="J22" s="374"/>
      <c r="K22" s="375"/>
      <c r="L22" s="373">
        <f>SUM(Y43)</f>
        <v>25</v>
      </c>
      <c r="M22" s="374"/>
      <c r="N22" s="374"/>
      <c r="O22" s="374"/>
      <c r="P22" s="374"/>
      <c r="Q22" s="374"/>
      <c r="R22" s="375"/>
      <c r="S22" s="376">
        <f>SUM(Y50)</f>
        <v>27</v>
      </c>
      <c r="T22" s="377"/>
      <c r="U22" s="377"/>
      <c r="V22" s="377"/>
      <c r="W22" s="377"/>
      <c r="X22" s="377"/>
      <c r="Y22" s="377"/>
      <c r="AA22" s="185"/>
      <c r="AB22" s="185"/>
    </row>
    <row r="23" spans="1:28" ht="20.25" customHeight="1">
      <c r="A23" s="370" t="s">
        <v>259</v>
      </c>
      <c r="B23" s="371"/>
      <c r="C23" s="371"/>
      <c r="D23" s="371"/>
      <c r="E23" s="372"/>
      <c r="F23" s="373">
        <f>SUM(L23:W23)</f>
        <v>65</v>
      </c>
      <c r="G23" s="374"/>
      <c r="H23" s="374"/>
      <c r="I23" s="374"/>
      <c r="J23" s="374"/>
      <c r="K23" s="375"/>
      <c r="L23" s="373">
        <f>SUM(Y44)</f>
        <v>31</v>
      </c>
      <c r="M23" s="374"/>
      <c r="N23" s="374"/>
      <c r="O23" s="374"/>
      <c r="P23" s="374"/>
      <c r="Q23" s="374"/>
      <c r="R23" s="375"/>
      <c r="S23" s="376">
        <f>SUM(Y51)</f>
        <v>34</v>
      </c>
      <c r="T23" s="377"/>
      <c r="U23" s="377"/>
      <c r="V23" s="377"/>
      <c r="W23" s="377"/>
      <c r="X23" s="377"/>
      <c r="Y23" s="377"/>
    </row>
    <row r="24" spans="1:28" ht="20.25" customHeight="1">
      <c r="A24" s="377" t="s">
        <v>260</v>
      </c>
      <c r="B24" s="377"/>
      <c r="C24" s="377"/>
      <c r="D24" s="377"/>
      <c r="E24" s="377"/>
      <c r="F24" s="373">
        <f>SUM(F21:K23)</f>
        <v>172</v>
      </c>
      <c r="G24" s="374"/>
      <c r="H24" s="374"/>
      <c r="I24" s="374"/>
      <c r="J24" s="374"/>
      <c r="K24" s="375"/>
      <c r="L24" s="373">
        <f>SUM(L21:R23)</f>
        <v>83</v>
      </c>
      <c r="M24" s="374"/>
      <c r="N24" s="374"/>
      <c r="O24" s="374"/>
      <c r="P24" s="374"/>
      <c r="Q24" s="374"/>
      <c r="R24" s="375"/>
      <c r="S24" s="378">
        <f>SUM(S21:W23)</f>
        <v>89</v>
      </c>
      <c r="T24" s="378"/>
      <c r="U24" s="378"/>
      <c r="V24" s="378"/>
      <c r="W24" s="378"/>
      <c r="X24" s="377"/>
      <c r="Y24" s="377"/>
      <c r="AA24" s="194"/>
    </row>
    <row r="25" spans="1:28" ht="20.25" customHeight="1">
      <c r="A25" s="181"/>
      <c r="B25" s="181"/>
      <c r="C25" s="181"/>
      <c r="D25" s="181"/>
      <c r="E25" s="181"/>
      <c r="F25" s="195"/>
      <c r="G25" s="181"/>
      <c r="H25" s="181"/>
      <c r="I25" s="181"/>
      <c r="J25" s="181"/>
      <c r="K25" s="181"/>
      <c r="L25" s="195"/>
      <c r="M25" s="181"/>
      <c r="N25" s="181"/>
      <c r="O25" s="181"/>
      <c r="P25" s="181"/>
      <c r="Q25" s="181"/>
      <c r="R25" s="181"/>
      <c r="S25" s="195"/>
      <c r="T25" s="181"/>
      <c r="U25" s="181"/>
      <c r="V25" s="181"/>
      <c r="W25" s="181"/>
      <c r="X25" s="181"/>
      <c r="Y25" s="181"/>
    </row>
    <row r="26" spans="1:28" ht="21" customHeight="1">
      <c r="A26" s="180" t="s">
        <v>341</v>
      </c>
      <c r="B26" s="196"/>
      <c r="C26" s="196"/>
      <c r="D26" s="197"/>
      <c r="E26" s="197"/>
      <c r="F26" s="197"/>
      <c r="G26" s="193"/>
    </row>
    <row r="27" spans="1:28" s="185" customFormat="1" ht="21" customHeight="1">
      <c r="A27" s="368" t="s">
        <v>261</v>
      </c>
      <c r="B27" s="368" t="s">
        <v>262</v>
      </c>
      <c r="C27" s="348" t="s">
        <v>263</v>
      </c>
      <c r="D27" s="349"/>
      <c r="E27" s="349"/>
      <c r="F27" s="350"/>
      <c r="G27" s="348" t="s">
        <v>264</v>
      </c>
      <c r="H27" s="349"/>
      <c r="I27" s="349"/>
      <c r="J27" s="350"/>
      <c r="K27" s="348" t="s">
        <v>265</v>
      </c>
      <c r="L27" s="349"/>
      <c r="M27" s="349"/>
      <c r="N27" s="350"/>
      <c r="O27" s="348" t="s">
        <v>266</v>
      </c>
      <c r="P27" s="349"/>
      <c r="Q27" s="349"/>
      <c r="R27" s="350"/>
      <c r="S27" s="348" t="s">
        <v>267</v>
      </c>
      <c r="T27" s="349"/>
      <c r="U27" s="349"/>
      <c r="V27" s="350"/>
      <c r="W27" s="364" t="s">
        <v>268</v>
      </c>
      <c r="X27" s="365"/>
      <c r="Y27" s="368" t="s">
        <v>269</v>
      </c>
    </row>
    <row r="28" spans="1:28" s="185" customFormat="1" ht="21" customHeight="1">
      <c r="A28" s="369"/>
      <c r="B28" s="369"/>
      <c r="C28" s="348" t="s">
        <v>270</v>
      </c>
      <c r="D28" s="350"/>
      <c r="E28" s="348" t="s">
        <v>271</v>
      </c>
      <c r="F28" s="350"/>
      <c r="G28" s="348" t="s">
        <v>272</v>
      </c>
      <c r="H28" s="350"/>
      <c r="I28" s="348" t="s">
        <v>271</v>
      </c>
      <c r="J28" s="350"/>
      <c r="K28" s="348" t="s">
        <v>273</v>
      </c>
      <c r="L28" s="350"/>
      <c r="M28" s="348" t="s">
        <v>271</v>
      </c>
      <c r="N28" s="350"/>
      <c r="O28" s="348" t="s">
        <v>274</v>
      </c>
      <c r="P28" s="350"/>
      <c r="Q28" s="348" t="s">
        <v>271</v>
      </c>
      <c r="R28" s="350"/>
      <c r="S28" s="348" t="s">
        <v>275</v>
      </c>
      <c r="T28" s="350"/>
      <c r="U28" s="348" t="s">
        <v>271</v>
      </c>
      <c r="V28" s="350"/>
      <c r="W28" s="366"/>
      <c r="X28" s="367"/>
      <c r="Y28" s="369"/>
    </row>
    <row r="29" spans="1:28" s="185" customFormat="1" ht="21" customHeight="1">
      <c r="A29" s="198" t="s">
        <v>257</v>
      </c>
      <c r="B29" s="199">
        <v>677.26</v>
      </c>
      <c r="C29" s="346" t="s">
        <v>276</v>
      </c>
      <c r="D29" s="347"/>
      <c r="E29" s="357">
        <v>0.75</v>
      </c>
      <c r="F29" s="358"/>
      <c r="G29" s="346" t="s">
        <v>277</v>
      </c>
      <c r="H29" s="347"/>
      <c r="I29" s="359">
        <v>1.3</v>
      </c>
      <c r="J29" s="360"/>
      <c r="K29" s="361" t="s">
        <v>278</v>
      </c>
      <c r="L29" s="362"/>
      <c r="M29" s="359">
        <v>1</v>
      </c>
      <c r="N29" s="360"/>
      <c r="O29" s="346" t="s">
        <v>296</v>
      </c>
      <c r="P29" s="347"/>
      <c r="Q29" s="344">
        <v>1</v>
      </c>
      <c r="R29" s="345"/>
      <c r="S29" s="342" t="s">
        <v>279</v>
      </c>
      <c r="T29" s="343"/>
      <c r="U29" s="340">
        <v>1</v>
      </c>
      <c r="V29" s="341"/>
      <c r="W29" s="338">
        <f>ROUNDUP((1+(E29-1)+(I29-1)+(M29-1))*(1+(U29-1)+(Q29-1)),2)</f>
        <v>1.05</v>
      </c>
      <c r="X29" s="339"/>
      <c r="Y29" s="200"/>
      <c r="Z29" s="201">
        <v>2005</v>
      </c>
      <c r="AA29" s="201">
        <v>2024</v>
      </c>
      <c r="AB29" s="201">
        <f>AA29-Z29+1</f>
        <v>20</v>
      </c>
    </row>
    <row r="30" spans="1:28" s="185" customFormat="1" ht="21" customHeight="1">
      <c r="A30" s="198" t="s">
        <v>258</v>
      </c>
      <c r="B30" s="199">
        <v>598.45000000000005</v>
      </c>
      <c r="C30" s="346" t="s">
        <v>276</v>
      </c>
      <c r="D30" s="347"/>
      <c r="E30" s="357">
        <v>0.75</v>
      </c>
      <c r="F30" s="358"/>
      <c r="G30" s="346" t="s">
        <v>277</v>
      </c>
      <c r="H30" s="347"/>
      <c r="I30" s="359">
        <v>1.3</v>
      </c>
      <c r="J30" s="360"/>
      <c r="K30" s="361" t="s">
        <v>278</v>
      </c>
      <c r="L30" s="362"/>
      <c r="M30" s="359">
        <v>1</v>
      </c>
      <c r="N30" s="360"/>
      <c r="O30" s="346" t="s">
        <v>296</v>
      </c>
      <c r="P30" s="347"/>
      <c r="Q30" s="344">
        <v>1</v>
      </c>
      <c r="R30" s="345"/>
      <c r="S30" s="342" t="s">
        <v>279</v>
      </c>
      <c r="T30" s="343"/>
      <c r="U30" s="340">
        <v>1</v>
      </c>
      <c r="V30" s="341"/>
      <c r="W30" s="338">
        <f>ROUNDUP((1+(E30-1)+(I30-1)+(M30-1))*(1+(U30-1)+(Q30-1)),2)</f>
        <v>1.05</v>
      </c>
      <c r="X30" s="339"/>
      <c r="Y30" s="200"/>
      <c r="Z30" s="201"/>
      <c r="AA30" s="201"/>
      <c r="AB30" s="201"/>
    </row>
    <row r="31" spans="1:28" s="185" customFormat="1" ht="21" customHeight="1">
      <c r="A31" s="198" t="s">
        <v>280</v>
      </c>
      <c r="B31" s="199">
        <v>608.33000000000004</v>
      </c>
      <c r="C31" s="346" t="s">
        <v>281</v>
      </c>
      <c r="D31" s="347"/>
      <c r="E31" s="357">
        <v>1</v>
      </c>
      <c r="F31" s="358"/>
      <c r="G31" s="346" t="s">
        <v>277</v>
      </c>
      <c r="H31" s="347"/>
      <c r="I31" s="359">
        <v>1.3</v>
      </c>
      <c r="J31" s="360"/>
      <c r="K31" s="361" t="s">
        <v>278</v>
      </c>
      <c r="L31" s="362"/>
      <c r="M31" s="359">
        <v>1</v>
      </c>
      <c r="N31" s="360"/>
      <c r="O31" s="346" t="s">
        <v>296</v>
      </c>
      <c r="P31" s="347"/>
      <c r="Q31" s="344">
        <v>1</v>
      </c>
      <c r="R31" s="345"/>
      <c r="S31" s="342" t="s">
        <v>279</v>
      </c>
      <c r="T31" s="343"/>
      <c r="U31" s="340">
        <v>1</v>
      </c>
      <c r="V31" s="341"/>
      <c r="W31" s="338">
        <f>ROUNDUP((1+(E31-1)+(I31-1)+(M31-1))*(1+(U31-1)+(Q31-1)),2)</f>
        <v>1.3</v>
      </c>
      <c r="X31" s="339"/>
      <c r="Y31" s="200"/>
      <c r="Z31" s="201"/>
      <c r="AA31" s="201"/>
      <c r="AB31" s="201"/>
    </row>
    <row r="32" spans="1:28" s="185" customFormat="1" ht="21" customHeight="1">
      <c r="A32" s="202"/>
      <c r="B32" s="203"/>
      <c r="C32" s="204"/>
      <c r="D32" s="204"/>
      <c r="E32" s="205"/>
      <c r="F32" s="205"/>
      <c r="G32" s="204"/>
      <c r="H32" s="204"/>
      <c r="I32" s="337"/>
      <c r="J32" s="337"/>
      <c r="K32" s="206"/>
      <c r="L32" s="207"/>
      <c r="M32" s="208"/>
      <c r="N32" s="208"/>
      <c r="O32" s="209"/>
      <c r="P32" s="209"/>
      <c r="Q32" s="207"/>
      <c r="R32" s="207"/>
      <c r="S32" s="209"/>
      <c r="T32" s="209"/>
      <c r="U32" s="210"/>
      <c r="V32" s="210"/>
      <c r="W32" s="210"/>
      <c r="X32" s="210"/>
      <c r="Y32" s="211"/>
    </row>
    <row r="33" spans="1:25" ht="26.25" customHeight="1">
      <c r="A33" s="180" t="s">
        <v>342</v>
      </c>
      <c r="B33" s="175"/>
      <c r="C33" s="175"/>
    </row>
    <row r="34" spans="1:25" ht="33" customHeight="1">
      <c r="A34" s="212" t="s">
        <v>248</v>
      </c>
      <c r="B34" s="213" t="s">
        <v>262</v>
      </c>
      <c r="C34" s="348" t="s">
        <v>282</v>
      </c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50"/>
      <c r="V34" s="363" t="s">
        <v>338</v>
      </c>
      <c r="W34" s="350"/>
      <c r="X34" s="213" t="s">
        <v>271</v>
      </c>
      <c r="Y34" s="285" t="s">
        <v>339</v>
      </c>
    </row>
    <row r="35" spans="1:25" ht="21" customHeight="1">
      <c r="A35" s="198" t="s">
        <v>257</v>
      </c>
      <c r="B35" s="199">
        <f>SUM(B29)</f>
        <v>677.26</v>
      </c>
      <c r="C35" s="214">
        <f>SUM(I14)</f>
        <v>45</v>
      </c>
      <c r="D35" s="215" t="s">
        <v>283</v>
      </c>
      <c r="E35" s="215" t="s">
        <v>284</v>
      </c>
      <c r="F35" s="216">
        <f>SUM(I15)</f>
        <v>67</v>
      </c>
      <c r="G35" s="217" t="s">
        <v>285</v>
      </c>
      <c r="H35" s="216">
        <f>SUM(C35)</f>
        <v>45</v>
      </c>
      <c r="I35" s="216" t="s">
        <v>286</v>
      </c>
      <c r="J35" s="217" t="s">
        <v>287</v>
      </c>
      <c r="K35" s="215" t="s">
        <v>288</v>
      </c>
      <c r="L35" s="218">
        <f>SUM(B35)</f>
        <v>677.26</v>
      </c>
      <c r="M35" s="217" t="s">
        <v>285</v>
      </c>
      <c r="N35" s="219">
        <f>SUM(F14)</f>
        <v>500</v>
      </c>
      <c r="O35" s="216" t="s">
        <v>289</v>
      </c>
      <c r="P35" s="216" t="s">
        <v>290</v>
      </c>
      <c r="Q35" s="215" t="s">
        <v>288</v>
      </c>
      <c r="R35" s="220">
        <f>SUM(F15)</f>
        <v>1000</v>
      </c>
      <c r="S35" s="217" t="s">
        <v>285</v>
      </c>
      <c r="T35" s="220">
        <f>SUM(F14)</f>
        <v>500</v>
      </c>
      <c r="U35" s="221" t="s">
        <v>286</v>
      </c>
      <c r="V35" s="354">
        <f>C35+((F35-H35)*(L35-N35))/(R35-T35)</f>
        <v>52.799439999999997</v>
      </c>
      <c r="W35" s="355"/>
      <c r="X35" s="222">
        <f>SUM(W29)</f>
        <v>1.05</v>
      </c>
      <c r="Y35" s="223">
        <f>ROUND((V35*X35),0)</f>
        <v>55</v>
      </c>
    </row>
    <row r="36" spans="1:25" ht="21" customHeight="1">
      <c r="A36" s="198" t="s">
        <v>258</v>
      </c>
      <c r="B36" s="199">
        <f>SUM(B30)</f>
        <v>598.45000000000005</v>
      </c>
      <c r="C36" s="214">
        <f>SUM(C35)</f>
        <v>45</v>
      </c>
      <c r="D36" s="215" t="s">
        <v>283</v>
      </c>
      <c r="E36" s="215" t="s">
        <v>284</v>
      </c>
      <c r="F36" s="216">
        <f>SUM(F35)</f>
        <v>67</v>
      </c>
      <c r="G36" s="217" t="s">
        <v>285</v>
      </c>
      <c r="H36" s="216">
        <f>SUM(C36)</f>
        <v>45</v>
      </c>
      <c r="I36" s="216" t="s">
        <v>286</v>
      </c>
      <c r="J36" s="217" t="s">
        <v>287</v>
      </c>
      <c r="K36" s="215" t="s">
        <v>288</v>
      </c>
      <c r="L36" s="218">
        <f>SUM(B36)</f>
        <v>598.45000000000005</v>
      </c>
      <c r="M36" s="217" t="s">
        <v>285</v>
      </c>
      <c r="N36" s="219">
        <f>SUM(N35)</f>
        <v>500</v>
      </c>
      <c r="O36" s="216" t="s">
        <v>289</v>
      </c>
      <c r="P36" s="216" t="s">
        <v>290</v>
      </c>
      <c r="Q36" s="215" t="s">
        <v>288</v>
      </c>
      <c r="R36" s="220">
        <f>SUM(R35)</f>
        <v>1000</v>
      </c>
      <c r="S36" s="217" t="s">
        <v>285</v>
      </c>
      <c r="T36" s="220">
        <f>SUM(T35)</f>
        <v>500</v>
      </c>
      <c r="U36" s="221" t="s">
        <v>286</v>
      </c>
      <c r="V36" s="354">
        <f>C36+((F36-H36)*(L36-N36))/(R36-T36)</f>
        <v>49.331800000000001</v>
      </c>
      <c r="W36" s="355"/>
      <c r="X36" s="222">
        <f>SUM(W30)</f>
        <v>1.05</v>
      </c>
      <c r="Y36" s="223">
        <f>ROUND((V36*X36),0)</f>
        <v>52</v>
      </c>
    </row>
    <row r="37" spans="1:25" ht="21" customHeight="1">
      <c r="A37" s="198" t="s">
        <v>280</v>
      </c>
      <c r="B37" s="199">
        <f>SUM(B31)</f>
        <v>608.33000000000004</v>
      </c>
      <c r="C37" s="214">
        <f>SUM(C36)</f>
        <v>45</v>
      </c>
      <c r="D37" s="215" t="s">
        <v>283</v>
      </c>
      <c r="E37" s="215" t="s">
        <v>284</v>
      </c>
      <c r="F37" s="216">
        <f>SUM(F36)</f>
        <v>67</v>
      </c>
      <c r="G37" s="217" t="s">
        <v>285</v>
      </c>
      <c r="H37" s="216">
        <f>SUM(C37)</f>
        <v>45</v>
      </c>
      <c r="I37" s="216" t="s">
        <v>286</v>
      </c>
      <c r="J37" s="217" t="s">
        <v>287</v>
      </c>
      <c r="K37" s="215" t="s">
        <v>288</v>
      </c>
      <c r="L37" s="218">
        <f>SUM(B37)</f>
        <v>608.33000000000004</v>
      </c>
      <c r="M37" s="217" t="s">
        <v>285</v>
      </c>
      <c r="N37" s="219">
        <f>SUM(N36)</f>
        <v>500</v>
      </c>
      <c r="O37" s="216" t="s">
        <v>289</v>
      </c>
      <c r="P37" s="216" t="s">
        <v>290</v>
      </c>
      <c r="Q37" s="215" t="s">
        <v>288</v>
      </c>
      <c r="R37" s="220">
        <f>SUM(R36)</f>
        <v>1000</v>
      </c>
      <c r="S37" s="217" t="s">
        <v>285</v>
      </c>
      <c r="T37" s="220">
        <f>SUM(T36)</f>
        <v>500</v>
      </c>
      <c r="U37" s="221" t="s">
        <v>286</v>
      </c>
      <c r="V37" s="354">
        <f>C37+((F37-H37)*(L37-N37))/(R37-T37)</f>
        <v>49.76652</v>
      </c>
      <c r="W37" s="355"/>
      <c r="X37" s="222">
        <f>SUM(W31)</f>
        <v>1.3</v>
      </c>
      <c r="Y37" s="223">
        <f>ROUND((V37*X37),0)</f>
        <v>65</v>
      </c>
    </row>
    <row r="38" spans="1:25" ht="21" customHeight="1">
      <c r="A38" s="224" t="s">
        <v>291</v>
      </c>
      <c r="B38" s="225">
        <f>SUM(B35:B37)</f>
        <v>1884.04</v>
      </c>
      <c r="C38" s="351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T38" s="352"/>
      <c r="U38" s="353"/>
      <c r="V38" s="354"/>
      <c r="W38" s="356"/>
      <c r="X38" s="222"/>
      <c r="Y38" s="223">
        <f>SUM(Y35:Y37)</f>
        <v>172</v>
      </c>
    </row>
    <row r="39" spans="1:25" ht="21" customHeight="1">
      <c r="A39" s="183"/>
      <c r="B39" s="226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6"/>
      <c r="W39" s="196"/>
      <c r="X39" s="196"/>
      <c r="Y39" s="226"/>
    </row>
    <row r="40" spans="1:25" ht="24.75" customHeight="1">
      <c r="A40" s="180" t="s">
        <v>343</v>
      </c>
      <c r="B40" s="175"/>
      <c r="C40" s="175"/>
    </row>
    <row r="41" spans="1:25" ht="31.5" customHeight="1">
      <c r="A41" s="212" t="s">
        <v>248</v>
      </c>
      <c r="B41" s="213" t="s">
        <v>262</v>
      </c>
      <c r="C41" s="348" t="s">
        <v>282</v>
      </c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50"/>
      <c r="V41" s="363" t="s">
        <v>338</v>
      </c>
      <c r="W41" s="350"/>
      <c r="X41" s="213" t="s">
        <v>271</v>
      </c>
      <c r="Y41" s="285" t="s">
        <v>339</v>
      </c>
    </row>
    <row r="42" spans="1:25" ht="21" customHeight="1">
      <c r="A42" s="198" t="s">
        <v>257</v>
      </c>
      <c r="B42" s="199">
        <f>SUM(B35)</f>
        <v>677.26</v>
      </c>
      <c r="C42" s="214">
        <f>SUM(N14)</f>
        <v>21</v>
      </c>
      <c r="D42" s="215" t="s">
        <v>283</v>
      </c>
      <c r="E42" s="215" t="s">
        <v>284</v>
      </c>
      <c r="F42" s="216">
        <f>SUM(N15)</f>
        <v>34</v>
      </c>
      <c r="G42" s="217" t="s">
        <v>285</v>
      </c>
      <c r="H42" s="216">
        <f>SUM(C42)</f>
        <v>21</v>
      </c>
      <c r="I42" s="216" t="s">
        <v>286</v>
      </c>
      <c r="J42" s="217" t="s">
        <v>287</v>
      </c>
      <c r="K42" s="215" t="s">
        <v>288</v>
      </c>
      <c r="L42" s="218">
        <f>SUM(B42)</f>
        <v>677.26</v>
      </c>
      <c r="M42" s="217" t="s">
        <v>285</v>
      </c>
      <c r="N42" s="219">
        <f>SUM(F14)</f>
        <v>500</v>
      </c>
      <c r="O42" s="216" t="s">
        <v>289</v>
      </c>
      <c r="P42" s="216" t="s">
        <v>290</v>
      </c>
      <c r="Q42" s="215" t="s">
        <v>288</v>
      </c>
      <c r="R42" s="220">
        <f>SUM(F15)</f>
        <v>1000</v>
      </c>
      <c r="S42" s="217" t="s">
        <v>285</v>
      </c>
      <c r="T42" s="220">
        <f>SUM(F14)</f>
        <v>500</v>
      </c>
      <c r="U42" s="221" t="s">
        <v>286</v>
      </c>
      <c r="V42" s="354">
        <f>C42+((F42-H42)*(L42-N42))/(R42-T42)</f>
        <v>25.60876</v>
      </c>
      <c r="W42" s="355"/>
      <c r="X42" s="222">
        <f>SUM(W29)</f>
        <v>1.05</v>
      </c>
      <c r="Y42" s="223">
        <f>ROUND((V42*X42),0)</f>
        <v>27</v>
      </c>
    </row>
    <row r="43" spans="1:25" ht="21" customHeight="1">
      <c r="A43" s="198" t="s">
        <v>258</v>
      </c>
      <c r="B43" s="199">
        <f>SUM(B36)</f>
        <v>598.45000000000005</v>
      </c>
      <c r="C43" s="214">
        <f>SUM(C42)</f>
        <v>21</v>
      </c>
      <c r="D43" s="215" t="s">
        <v>283</v>
      </c>
      <c r="E43" s="215" t="s">
        <v>284</v>
      </c>
      <c r="F43" s="216">
        <f>SUM(F42)</f>
        <v>34</v>
      </c>
      <c r="G43" s="217" t="s">
        <v>285</v>
      </c>
      <c r="H43" s="216">
        <f>SUM(H42)</f>
        <v>21</v>
      </c>
      <c r="I43" s="216" t="s">
        <v>286</v>
      </c>
      <c r="J43" s="217" t="s">
        <v>287</v>
      </c>
      <c r="K43" s="215" t="s">
        <v>288</v>
      </c>
      <c r="L43" s="218">
        <f>SUM(B43)</f>
        <v>598.45000000000005</v>
      </c>
      <c r="M43" s="217" t="s">
        <v>285</v>
      </c>
      <c r="N43" s="219">
        <f>SUM(N42)</f>
        <v>500</v>
      </c>
      <c r="O43" s="216" t="s">
        <v>289</v>
      </c>
      <c r="P43" s="216" t="s">
        <v>290</v>
      </c>
      <c r="Q43" s="215" t="s">
        <v>288</v>
      </c>
      <c r="R43" s="220">
        <f>SUM(R42)</f>
        <v>1000</v>
      </c>
      <c r="S43" s="217" t="s">
        <v>285</v>
      </c>
      <c r="T43" s="220">
        <f>SUM(T42)</f>
        <v>500</v>
      </c>
      <c r="U43" s="221" t="s">
        <v>286</v>
      </c>
      <c r="V43" s="354">
        <f>C43+((F43-H43)*(L43-N43))/(R43-T43)</f>
        <v>23.559699999999999</v>
      </c>
      <c r="W43" s="355"/>
      <c r="X43" s="222">
        <f>SUM(W30)</f>
        <v>1.05</v>
      </c>
      <c r="Y43" s="223">
        <f>ROUND((V43*X43),0)</f>
        <v>25</v>
      </c>
    </row>
    <row r="44" spans="1:25" ht="21" customHeight="1">
      <c r="A44" s="198" t="s">
        <v>280</v>
      </c>
      <c r="B44" s="199">
        <f>SUM(B37)</f>
        <v>608.33000000000004</v>
      </c>
      <c r="C44" s="214">
        <f>SUM(C42)</f>
        <v>21</v>
      </c>
      <c r="D44" s="215" t="s">
        <v>283</v>
      </c>
      <c r="E44" s="215" t="s">
        <v>284</v>
      </c>
      <c r="F44" s="216">
        <f>SUM(F42)</f>
        <v>34</v>
      </c>
      <c r="G44" s="217" t="s">
        <v>285</v>
      </c>
      <c r="H44" s="216">
        <f>SUM(C44)</f>
        <v>21</v>
      </c>
      <c r="I44" s="216" t="s">
        <v>286</v>
      </c>
      <c r="J44" s="217" t="s">
        <v>287</v>
      </c>
      <c r="K44" s="215" t="s">
        <v>288</v>
      </c>
      <c r="L44" s="218">
        <f>SUM(B44)</f>
        <v>608.33000000000004</v>
      </c>
      <c r="M44" s="217" t="s">
        <v>285</v>
      </c>
      <c r="N44" s="219">
        <f>SUM(N43)</f>
        <v>500</v>
      </c>
      <c r="O44" s="216" t="s">
        <v>289</v>
      </c>
      <c r="P44" s="216" t="s">
        <v>290</v>
      </c>
      <c r="Q44" s="215" t="s">
        <v>288</v>
      </c>
      <c r="R44" s="220">
        <f>SUM(R43)</f>
        <v>1000</v>
      </c>
      <c r="S44" s="217" t="s">
        <v>285</v>
      </c>
      <c r="T44" s="220">
        <f>SUM(T43)</f>
        <v>500</v>
      </c>
      <c r="U44" s="221" t="s">
        <v>286</v>
      </c>
      <c r="V44" s="354">
        <f>C44+((F44-H44)*(L44-N44))/(R44-T44)</f>
        <v>23.816580000000002</v>
      </c>
      <c r="W44" s="355"/>
      <c r="X44" s="222">
        <f>SUM(W31)</f>
        <v>1.3</v>
      </c>
      <c r="Y44" s="223">
        <f>ROUND((V44*X44),0)</f>
        <v>31</v>
      </c>
    </row>
    <row r="45" spans="1:25" ht="21" customHeight="1">
      <c r="A45" s="224" t="s">
        <v>291</v>
      </c>
      <c r="B45" s="225">
        <f>SUM(B42:B44)</f>
        <v>1884.04</v>
      </c>
      <c r="C45" s="351"/>
      <c r="D45" s="352"/>
      <c r="E45" s="352"/>
      <c r="F45" s="352"/>
      <c r="G45" s="352"/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2"/>
      <c r="T45" s="352"/>
      <c r="U45" s="353"/>
      <c r="V45" s="354"/>
      <c r="W45" s="356"/>
      <c r="X45" s="222"/>
      <c r="Y45" s="223">
        <f>SUM(Y42:Y44)</f>
        <v>83</v>
      </c>
    </row>
    <row r="46" spans="1:25" ht="21" customHeight="1">
      <c r="A46" s="183"/>
      <c r="B46" s="226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6"/>
      <c r="W46" s="196"/>
      <c r="X46" s="196"/>
      <c r="Y46" s="226"/>
    </row>
    <row r="47" spans="1:25" ht="23.25" customHeight="1">
      <c r="A47" s="180" t="s">
        <v>344</v>
      </c>
      <c r="B47" s="175"/>
      <c r="C47" s="175"/>
    </row>
    <row r="48" spans="1:25" ht="27.75" customHeight="1">
      <c r="A48" s="212" t="s">
        <v>248</v>
      </c>
      <c r="B48" s="213" t="s">
        <v>262</v>
      </c>
      <c r="C48" s="348" t="s">
        <v>292</v>
      </c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50"/>
      <c r="Y48" s="285" t="s">
        <v>339</v>
      </c>
    </row>
    <row r="49" spans="1:27" ht="20.25" customHeight="1">
      <c r="A49" s="198" t="s">
        <v>257</v>
      </c>
      <c r="B49" s="199">
        <f>SUM(B42)</f>
        <v>677.26</v>
      </c>
      <c r="C49" s="351" t="s">
        <v>293</v>
      </c>
      <c r="D49" s="352"/>
      <c r="E49" s="352"/>
      <c r="F49" s="352"/>
      <c r="G49" s="352"/>
      <c r="H49" s="352"/>
      <c r="I49" s="352"/>
      <c r="J49" s="352"/>
      <c r="K49" s="352"/>
      <c r="L49" s="352"/>
      <c r="M49" s="352"/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3"/>
      <c r="Y49" s="227">
        <f>SUM(Y35-Y42)</f>
        <v>28</v>
      </c>
    </row>
    <row r="50" spans="1:27" ht="20.25" customHeight="1">
      <c r="A50" s="198" t="s">
        <v>258</v>
      </c>
      <c r="B50" s="199">
        <f>SUM(B43)</f>
        <v>598.45000000000005</v>
      </c>
      <c r="C50" s="351" t="s">
        <v>293</v>
      </c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  <c r="W50" s="352"/>
      <c r="X50" s="353"/>
      <c r="Y50" s="227">
        <f>SUM(Y36-Y43)</f>
        <v>27</v>
      </c>
      <c r="AA50" s="228"/>
    </row>
    <row r="51" spans="1:27" ht="20.25" customHeight="1">
      <c r="A51" s="198" t="s">
        <v>280</v>
      </c>
      <c r="B51" s="199">
        <f>SUM(B44)</f>
        <v>608.33000000000004</v>
      </c>
      <c r="C51" s="351" t="s">
        <v>293</v>
      </c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2"/>
      <c r="O51" s="352"/>
      <c r="P51" s="352"/>
      <c r="Q51" s="352"/>
      <c r="R51" s="352"/>
      <c r="S51" s="352"/>
      <c r="T51" s="352"/>
      <c r="U51" s="352"/>
      <c r="V51" s="352"/>
      <c r="W51" s="352"/>
      <c r="X51" s="353"/>
      <c r="Y51" s="227">
        <f>SUM(Y37-Y44)</f>
        <v>34</v>
      </c>
    </row>
    <row r="52" spans="1:27" ht="20.25" customHeight="1">
      <c r="A52" s="224" t="s">
        <v>291</v>
      </c>
      <c r="B52" s="225">
        <f>SUM(B49:B51)</f>
        <v>1884.04</v>
      </c>
      <c r="C52" s="351"/>
      <c r="D52" s="352"/>
      <c r="E52" s="352"/>
      <c r="F52" s="352"/>
      <c r="G52" s="352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3"/>
      <c r="Y52" s="227">
        <f>SUM(Y49:Y51)</f>
        <v>89</v>
      </c>
    </row>
    <row r="53" spans="1:27" ht="20.25" customHeight="1">
      <c r="A53" s="183"/>
      <c r="B53" s="226"/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226"/>
    </row>
    <row r="54" spans="1:27" ht="20.25" customHeight="1">
      <c r="A54" s="229"/>
      <c r="B54" s="230"/>
      <c r="C54" s="230"/>
      <c r="D54" s="231"/>
      <c r="E54" s="231"/>
      <c r="F54" s="231"/>
      <c r="G54" s="193"/>
      <c r="H54" s="197"/>
      <c r="I54" s="197"/>
      <c r="J54" s="197"/>
    </row>
    <row r="55" spans="1:27" ht="20.25" customHeight="1">
      <c r="A55" s="232"/>
      <c r="B55" s="230"/>
      <c r="C55" s="230"/>
      <c r="D55" s="231"/>
      <c r="E55" s="231"/>
      <c r="F55" s="231"/>
      <c r="G55" s="193"/>
      <c r="H55" s="197"/>
      <c r="I55" s="197"/>
      <c r="J55" s="197"/>
    </row>
    <row r="56" spans="1:27" ht="20.25" customHeight="1">
      <c r="A56" s="232"/>
      <c r="B56" s="230"/>
      <c r="C56" s="230"/>
      <c r="D56" s="231"/>
      <c r="E56" s="231"/>
      <c r="F56" s="231"/>
      <c r="G56" s="193"/>
      <c r="H56" s="197"/>
      <c r="I56" s="197"/>
      <c r="J56" s="197"/>
    </row>
    <row r="57" spans="1:27" ht="20.25" customHeight="1">
      <c r="A57" s="229"/>
      <c r="B57" s="230"/>
      <c r="C57" s="230"/>
      <c r="D57" s="231"/>
      <c r="E57" s="231"/>
      <c r="F57" s="231"/>
      <c r="G57" s="193"/>
      <c r="H57" s="197"/>
      <c r="I57" s="197"/>
      <c r="J57" s="197"/>
    </row>
    <row r="58" spans="1:27" ht="20.25" customHeight="1">
      <c r="A58" s="233"/>
      <c r="B58" s="230"/>
      <c r="C58" s="230"/>
      <c r="D58" s="231"/>
      <c r="E58" s="231"/>
      <c r="F58" s="231"/>
      <c r="G58" s="193"/>
    </row>
    <row r="59" spans="1:27" ht="20.25" customHeight="1">
      <c r="A59" s="232"/>
      <c r="B59" s="230"/>
      <c r="C59" s="230"/>
      <c r="D59" s="231"/>
      <c r="E59" s="231"/>
      <c r="F59" s="231"/>
      <c r="G59" s="193"/>
    </row>
    <row r="60" spans="1:27" ht="20.25" customHeight="1">
      <c r="A60" s="229"/>
      <c r="B60" s="230"/>
      <c r="C60" s="230"/>
      <c r="D60" s="231"/>
      <c r="E60" s="231"/>
      <c r="F60" s="231"/>
      <c r="G60" s="193"/>
    </row>
    <row r="61" spans="1:27" s="231" customFormat="1" ht="20.25" customHeight="1">
      <c r="A61" s="232"/>
      <c r="B61" s="234"/>
      <c r="C61" s="230"/>
      <c r="D61" s="230"/>
      <c r="F61" s="235"/>
      <c r="G61" s="235"/>
      <c r="H61" s="235"/>
      <c r="I61" s="235"/>
      <c r="J61" s="235"/>
    </row>
    <row r="62" spans="1:27" s="231" customFormat="1" ht="20.25" customHeight="1">
      <c r="A62" s="232"/>
      <c r="B62" s="234"/>
      <c r="C62" s="230"/>
      <c r="D62" s="230"/>
      <c r="F62" s="235"/>
      <c r="G62" s="235"/>
      <c r="H62" s="235"/>
      <c r="I62" s="235"/>
      <c r="J62" s="235"/>
    </row>
    <row r="63" spans="1:27" s="231" customFormat="1" ht="20.25" customHeight="1">
      <c r="A63" s="232"/>
      <c r="B63" s="234"/>
      <c r="C63" s="230"/>
      <c r="D63" s="230"/>
      <c r="F63" s="235"/>
      <c r="G63" s="235"/>
      <c r="H63" s="235"/>
      <c r="I63" s="235"/>
      <c r="J63" s="235"/>
    </row>
    <row r="64" spans="1:27" s="231" customFormat="1" ht="20.25" customHeight="1">
      <c r="A64" s="232"/>
      <c r="B64" s="234"/>
      <c r="C64" s="230"/>
      <c r="D64" s="230"/>
      <c r="F64" s="235"/>
      <c r="G64" s="235"/>
      <c r="H64" s="235"/>
      <c r="I64" s="235"/>
      <c r="J64" s="235"/>
    </row>
    <row r="65" spans="1:10" s="231" customFormat="1" ht="20.25" customHeight="1">
      <c r="A65" s="232"/>
      <c r="B65" s="234"/>
      <c r="C65" s="230"/>
      <c r="D65" s="230"/>
      <c r="F65" s="235"/>
      <c r="G65" s="235"/>
      <c r="H65" s="235"/>
      <c r="I65" s="235"/>
      <c r="J65" s="235"/>
    </row>
    <row r="66" spans="1:10" s="231" customFormat="1" ht="20.25" customHeight="1">
      <c r="A66" s="232"/>
      <c r="B66" s="234"/>
      <c r="C66" s="230"/>
      <c r="D66" s="230"/>
      <c r="F66" s="235"/>
      <c r="G66" s="235"/>
      <c r="H66" s="235"/>
      <c r="I66" s="235"/>
      <c r="J66" s="235"/>
    </row>
    <row r="67" spans="1:10" ht="20.25" customHeight="1">
      <c r="A67" s="232"/>
      <c r="B67" s="234"/>
      <c r="C67" s="230"/>
      <c r="D67" s="230"/>
      <c r="E67" s="231"/>
      <c r="F67" s="231"/>
      <c r="G67" s="193"/>
      <c r="H67" s="197"/>
    </row>
    <row r="68" spans="1:10" ht="20.25" customHeight="1">
      <c r="A68" s="232"/>
      <c r="B68" s="234"/>
      <c r="C68" s="230"/>
      <c r="D68" s="230"/>
      <c r="E68" s="231"/>
      <c r="F68" s="231"/>
      <c r="G68" s="193"/>
      <c r="H68" s="197"/>
    </row>
    <row r="69" spans="1:10" ht="20.25" customHeight="1">
      <c r="A69" s="232"/>
      <c r="B69" s="234"/>
      <c r="C69" s="230"/>
      <c r="D69" s="230"/>
      <c r="E69" s="231"/>
      <c r="F69" s="231"/>
      <c r="G69" s="193"/>
      <c r="H69" s="197"/>
    </row>
    <row r="70" spans="1:10" s="231" customFormat="1" ht="20.25" customHeight="1">
      <c r="A70" s="232"/>
      <c r="B70" s="234"/>
      <c r="C70" s="230"/>
      <c r="D70" s="230"/>
    </row>
    <row r="71" spans="1:10" s="231" customFormat="1" ht="20.25" customHeight="1">
      <c r="A71" s="232"/>
      <c r="B71" s="234"/>
      <c r="C71" s="230"/>
      <c r="D71" s="230"/>
    </row>
    <row r="72" spans="1:10" s="231" customFormat="1" ht="20.25" customHeight="1">
      <c r="A72" s="232"/>
      <c r="B72" s="234"/>
      <c r="C72" s="230"/>
      <c r="D72" s="230"/>
    </row>
    <row r="73" spans="1:10" s="231" customFormat="1" ht="20.25" customHeight="1">
      <c r="A73" s="232"/>
      <c r="B73" s="234"/>
      <c r="C73" s="230"/>
      <c r="D73" s="230"/>
    </row>
    <row r="74" spans="1:10" s="231" customFormat="1" ht="20.25" customHeight="1">
      <c r="A74" s="232"/>
      <c r="B74" s="234"/>
      <c r="C74" s="230"/>
      <c r="D74" s="230"/>
    </row>
    <row r="75" spans="1:10" s="231" customFormat="1" ht="20.25" customHeight="1">
      <c r="A75" s="232"/>
      <c r="B75" s="234"/>
      <c r="C75" s="232"/>
      <c r="D75" s="234"/>
      <c r="E75" s="230"/>
    </row>
    <row r="76" spans="1:10" s="231" customFormat="1" ht="20.25" customHeight="1">
      <c r="A76" s="232"/>
      <c r="B76" s="234"/>
      <c r="C76" s="234"/>
      <c r="D76" s="234"/>
      <c r="E76" s="234"/>
    </row>
    <row r="77" spans="1:10" ht="20.25" customHeight="1">
      <c r="A77" s="232"/>
      <c r="B77" s="234"/>
      <c r="C77" s="230"/>
      <c r="D77" s="230"/>
      <c r="E77" s="231"/>
      <c r="F77" s="231"/>
      <c r="G77" s="185"/>
      <c r="H77" s="185"/>
      <c r="I77" s="185"/>
    </row>
    <row r="78" spans="1:10" ht="20.25" customHeight="1">
      <c r="A78" s="232"/>
      <c r="B78" s="234"/>
      <c r="C78" s="230"/>
      <c r="D78" s="230"/>
      <c r="E78" s="231"/>
      <c r="F78" s="231"/>
      <c r="G78" s="185"/>
      <c r="H78" s="185"/>
      <c r="I78" s="185"/>
    </row>
    <row r="79" spans="1:10" ht="20.25" customHeight="1">
      <c r="A79" s="232"/>
      <c r="B79" s="234"/>
      <c r="C79" s="230"/>
      <c r="D79" s="230"/>
      <c r="E79" s="231"/>
      <c r="F79" s="231"/>
      <c r="G79" s="185"/>
      <c r="H79" s="185"/>
      <c r="I79" s="185"/>
    </row>
    <row r="80" spans="1:10" ht="20.25" customHeight="1">
      <c r="A80" s="232"/>
      <c r="B80" s="234"/>
      <c r="C80" s="232"/>
      <c r="D80" s="234"/>
      <c r="E80" s="230"/>
      <c r="F80" s="230"/>
      <c r="G80" s="185"/>
      <c r="H80" s="185"/>
      <c r="I80" s="185"/>
    </row>
    <row r="81" spans="1:10" ht="20.25" customHeight="1">
      <c r="A81" s="232"/>
      <c r="B81" s="234"/>
      <c r="C81" s="230"/>
      <c r="D81" s="230"/>
      <c r="E81" s="231"/>
      <c r="F81" s="231"/>
      <c r="G81" s="185"/>
      <c r="H81" s="185"/>
      <c r="I81" s="185"/>
    </row>
    <row r="82" spans="1:10" ht="20.25" customHeight="1">
      <c r="A82" s="232"/>
      <c r="B82" s="234"/>
      <c r="C82" s="230"/>
      <c r="D82" s="230"/>
      <c r="E82" s="231"/>
      <c r="F82" s="231"/>
      <c r="G82" s="185"/>
      <c r="H82" s="185"/>
      <c r="I82" s="185"/>
    </row>
    <row r="83" spans="1:10" s="231" customFormat="1" ht="20.25" customHeight="1">
      <c r="A83" s="232"/>
      <c r="B83" s="234"/>
      <c r="C83" s="230"/>
      <c r="D83" s="230"/>
      <c r="F83" s="235"/>
      <c r="G83" s="235"/>
      <c r="H83" s="235"/>
      <c r="I83" s="235"/>
      <c r="J83" s="235"/>
    </row>
    <row r="84" spans="1:10" s="231" customFormat="1" ht="20.25" customHeight="1">
      <c r="A84" s="232"/>
      <c r="B84" s="234"/>
      <c r="C84" s="230"/>
      <c r="D84" s="230"/>
      <c r="F84" s="235"/>
      <c r="G84" s="235"/>
      <c r="H84" s="235"/>
      <c r="I84" s="235"/>
      <c r="J84" s="235"/>
    </row>
    <row r="85" spans="1:10" s="231" customFormat="1" ht="20.25" customHeight="1">
      <c r="A85" s="232"/>
      <c r="B85" s="234"/>
      <c r="C85" s="230"/>
      <c r="D85" s="230"/>
      <c r="F85" s="235"/>
      <c r="G85" s="235"/>
      <c r="H85" s="235"/>
      <c r="I85" s="235"/>
      <c r="J85" s="235"/>
    </row>
    <row r="86" spans="1:10" s="231" customFormat="1" ht="20.25" customHeight="1">
      <c r="A86" s="232"/>
      <c r="B86" s="234"/>
      <c r="C86" s="230"/>
      <c r="D86" s="230"/>
      <c r="F86" s="235"/>
      <c r="G86" s="235"/>
      <c r="H86" s="235"/>
      <c r="I86" s="235"/>
      <c r="J86" s="235"/>
    </row>
    <row r="87" spans="1:10" s="231" customFormat="1" ht="20.25" customHeight="1">
      <c r="A87" s="232"/>
      <c r="B87" s="234"/>
      <c r="C87" s="230"/>
      <c r="D87" s="230"/>
      <c r="F87" s="235"/>
      <c r="G87" s="235"/>
      <c r="H87" s="235"/>
      <c r="I87" s="235"/>
      <c r="J87" s="235"/>
    </row>
    <row r="88" spans="1:10" s="231" customFormat="1" ht="20.25" customHeight="1">
      <c r="A88" s="232"/>
      <c r="B88" s="234"/>
      <c r="C88" s="230"/>
      <c r="D88" s="230"/>
      <c r="F88" s="235"/>
      <c r="G88" s="235"/>
      <c r="H88" s="235"/>
      <c r="I88" s="235"/>
      <c r="J88" s="235"/>
    </row>
    <row r="89" spans="1:10" ht="20.25" customHeight="1">
      <c r="A89" s="236"/>
      <c r="B89" s="234"/>
      <c r="C89" s="234"/>
      <c r="D89" s="234"/>
      <c r="E89" s="234"/>
      <c r="F89" s="234"/>
      <c r="G89" s="185"/>
      <c r="H89" s="185"/>
      <c r="I89" s="185"/>
      <c r="J89" s="185"/>
    </row>
    <row r="90" spans="1:10" ht="20.25" customHeight="1">
      <c r="A90" s="232"/>
      <c r="B90" s="234"/>
      <c r="C90" s="233"/>
      <c r="D90" s="234"/>
      <c r="E90" s="234"/>
      <c r="F90" s="234"/>
      <c r="G90" s="232"/>
      <c r="H90" s="185"/>
      <c r="I90" s="185"/>
      <c r="J90" s="185"/>
    </row>
    <row r="91" spans="1:10" s="231" customFormat="1" ht="20.25" customHeight="1">
      <c r="A91" s="229"/>
      <c r="B91" s="234"/>
      <c r="C91" s="230"/>
      <c r="E91" s="235"/>
      <c r="F91" s="235"/>
      <c r="G91" s="234"/>
    </row>
    <row r="92" spans="1:10" s="231" customFormat="1" ht="20.25" customHeight="1">
      <c r="A92" s="233"/>
      <c r="B92" s="233"/>
      <c r="C92" s="237"/>
      <c r="D92" s="230"/>
      <c r="E92" s="237"/>
      <c r="F92" s="237"/>
      <c r="G92" s="237"/>
      <c r="H92" s="237"/>
    </row>
    <row r="93" spans="1:10" s="231" customFormat="1" ht="19.5" customHeight="1">
      <c r="A93" s="233"/>
      <c r="B93" s="233"/>
      <c r="C93" s="237"/>
      <c r="D93" s="230"/>
      <c r="E93" s="237"/>
      <c r="F93" s="237"/>
      <c r="G93" s="237"/>
      <c r="H93" s="237"/>
    </row>
    <row r="94" spans="1:10" s="231" customFormat="1" ht="18.75" customHeight="1">
      <c r="A94" s="233"/>
      <c r="B94" s="233"/>
      <c r="C94" s="237"/>
      <c r="D94" s="230"/>
      <c r="E94" s="237"/>
      <c r="F94" s="237"/>
      <c r="G94" s="237"/>
      <c r="H94" s="237"/>
    </row>
    <row r="95" spans="1:10" ht="20.25" customHeight="1"/>
    <row r="96" spans="1:10" ht="20.25" customHeight="1"/>
    <row r="97" ht="20.25" customHeight="1"/>
    <row r="98" ht="20.25" customHeight="1"/>
    <row r="99" ht="20.25" customHeight="1"/>
    <row r="100" ht="20.25" customHeight="1"/>
    <row r="101" ht="20.25" customHeight="1"/>
    <row r="102" ht="20.25" customHeight="1"/>
    <row r="103" ht="20.25" customHeight="1"/>
    <row r="104" ht="20.25" customHeight="1"/>
    <row r="105" ht="20.25" customHeight="1"/>
    <row r="106" ht="20.25" customHeight="1"/>
    <row r="107" ht="20.25" customHeight="1"/>
    <row r="108" ht="20.25" customHeight="1"/>
    <row r="109" ht="20.25" customHeight="1"/>
    <row r="110" ht="20.25" customHeight="1"/>
    <row r="111" ht="20.25" customHeight="1"/>
    <row r="112" ht="20.25" customHeight="1"/>
    <row r="113" ht="20.25" customHeight="1"/>
    <row r="114" ht="20.25" customHeight="1"/>
    <row r="115" ht="20.25" customHeight="1"/>
    <row r="116" ht="20.25" customHeight="1"/>
    <row r="117" ht="20.25" customHeight="1"/>
    <row r="118" ht="20.25" customHeight="1"/>
    <row r="119" ht="20.25" customHeight="1"/>
    <row r="120" ht="20.25" customHeight="1"/>
    <row r="121" ht="20.25" customHeight="1"/>
    <row r="122" ht="20.25" customHeight="1"/>
    <row r="123" ht="20.25" customHeight="1"/>
    <row r="124" ht="20.25" customHeight="1"/>
    <row r="125" ht="20.25" customHeight="1"/>
    <row r="126" ht="20.25" customHeight="1"/>
    <row r="127" ht="20.25" customHeight="1"/>
    <row r="128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  <row r="659" ht="20.25" customHeight="1"/>
    <row r="660" ht="20.25" customHeight="1"/>
    <row r="661" ht="20.25" customHeight="1"/>
    <row r="662" ht="20.25" customHeight="1"/>
    <row r="663" ht="20.25" customHeight="1"/>
    <row r="664" ht="20.25" customHeight="1"/>
    <row r="665" ht="20.25" customHeight="1"/>
    <row r="666" ht="20.25" customHeight="1"/>
    <row r="667" ht="20.25" customHeight="1"/>
    <row r="668" ht="20.25" customHeight="1"/>
    <row r="669" ht="20.25" customHeight="1"/>
    <row r="670" ht="20.25" customHeight="1"/>
    <row r="671" ht="20.25" customHeight="1"/>
    <row r="672" ht="20.25" customHeight="1"/>
    <row r="673" ht="20.25" customHeight="1"/>
    <row r="674" ht="20.25" customHeight="1"/>
    <row r="675" ht="20.25" customHeight="1"/>
    <row r="676" ht="20.25" customHeight="1"/>
    <row r="677" ht="20.25" customHeight="1"/>
    <row r="678" ht="20.25" customHeight="1"/>
    <row r="679" ht="20.25" customHeight="1"/>
    <row r="680" ht="20.25" customHeight="1"/>
    <row r="681" ht="20.25" customHeight="1"/>
    <row r="682" ht="20.25" customHeight="1"/>
    <row r="683" ht="20.25" customHeight="1"/>
    <row r="684" ht="20.25" customHeight="1"/>
    <row r="685" ht="20.25" customHeight="1"/>
    <row r="686" ht="20.25" customHeight="1"/>
    <row r="687" ht="20.25" customHeight="1"/>
    <row r="688" ht="20.25" customHeight="1"/>
    <row r="689" ht="20.25" customHeight="1"/>
    <row r="690" ht="20.25" customHeight="1"/>
    <row r="691" ht="20.25" customHeight="1"/>
    <row r="692" ht="20.25" customHeight="1"/>
    <row r="693" ht="20.25" customHeight="1"/>
    <row r="694" ht="20.25" customHeight="1"/>
    <row r="695" ht="20.25" customHeight="1"/>
    <row r="696" ht="20.25" customHeight="1"/>
    <row r="697" ht="20.25" customHeight="1"/>
    <row r="698" ht="20.25" customHeight="1"/>
    <row r="699" ht="20.25" customHeight="1"/>
    <row r="700" ht="20.25" customHeight="1"/>
    <row r="701" ht="20.25" customHeight="1"/>
    <row r="702" ht="20.25" customHeight="1"/>
    <row r="703" ht="20.25" customHeight="1"/>
    <row r="704" ht="20.25" customHeight="1"/>
    <row r="705" ht="20.25" customHeight="1"/>
    <row r="706" ht="20.25" customHeight="1"/>
    <row r="707" ht="20.25" customHeight="1"/>
    <row r="708" ht="20.25" customHeight="1"/>
    <row r="709" ht="20.25" customHeight="1"/>
    <row r="710" ht="20.25" customHeight="1"/>
    <row r="711" ht="20.25" customHeight="1"/>
    <row r="712" ht="20.25" customHeight="1"/>
    <row r="713" ht="20.25" customHeight="1"/>
    <row r="714" ht="20.25" customHeight="1"/>
    <row r="715" ht="20.25" customHeight="1"/>
    <row r="716" ht="20.25" customHeight="1"/>
    <row r="717" ht="20.25" customHeight="1"/>
    <row r="718" ht="20.25" customHeight="1"/>
    <row r="719" ht="20.25" customHeight="1"/>
    <row r="720" ht="20.25" customHeight="1"/>
    <row r="721" ht="20.25" customHeight="1"/>
    <row r="722" ht="20.25" customHeight="1"/>
    <row r="723" ht="20.25" customHeight="1"/>
    <row r="724" ht="20.25" customHeight="1"/>
    <row r="725" ht="20.25" customHeight="1"/>
    <row r="726" ht="20.25" customHeight="1"/>
    <row r="727" ht="20.25" customHeight="1"/>
    <row r="728" ht="20.25" customHeight="1"/>
    <row r="729" ht="20.25" customHeight="1"/>
    <row r="730" ht="20.25" customHeight="1"/>
    <row r="731" ht="20.25" customHeight="1"/>
    <row r="732" ht="20.25" customHeight="1"/>
    <row r="733" ht="20.25" customHeight="1"/>
    <row r="734" ht="20.25" customHeight="1"/>
    <row r="735" ht="20.25" customHeight="1"/>
    <row r="736" ht="20.25" customHeight="1"/>
    <row r="737" ht="20.25" customHeight="1"/>
    <row r="738" ht="20.25" customHeight="1"/>
    <row r="739" ht="20.25" customHeight="1"/>
    <row r="740" ht="20.25" customHeight="1"/>
    <row r="741" ht="20.25" customHeight="1"/>
    <row r="742" ht="20.25" customHeight="1"/>
    <row r="743" ht="20.25" customHeight="1"/>
    <row r="744" ht="20.25" customHeight="1"/>
    <row r="745" ht="20.25" customHeight="1"/>
    <row r="746" ht="20.25" customHeight="1"/>
    <row r="747" ht="20.25" customHeight="1"/>
    <row r="748" ht="20.25" customHeight="1"/>
    <row r="749" ht="20.25" customHeight="1"/>
    <row r="750" ht="20.25" customHeight="1"/>
    <row r="751" ht="20.25" customHeight="1"/>
    <row r="752" ht="20.25" customHeight="1"/>
    <row r="753" ht="20.25" customHeight="1"/>
    <row r="754" ht="20.25" customHeight="1"/>
    <row r="755" ht="20.25" customHeight="1"/>
    <row r="756" ht="20.25" customHeight="1"/>
    <row r="757" ht="20.25" customHeight="1"/>
    <row r="758" ht="20.25" customHeight="1"/>
    <row r="759" ht="20.25" customHeight="1"/>
    <row r="760" ht="20.25" customHeight="1"/>
    <row r="761" ht="20.25" customHeight="1"/>
    <row r="762" ht="20.25" customHeight="1"/>
    <row r="763" ht="20.25" customHeight="1"/>
    <row r="764" ht="20.25" customHeight="1"/>
    <row r="765" ht="20.25" customHeight="1"/>
    <row r="766" ht="20.25" customHeight="1"/>
    <row r="767" ht="20.25" customHeight="1"/>
    <row r="768" ht="20.25" customHeight="1"/>
    <row r="769" ht="20.25" customHeight="1"/>
    <row r="770" ht="20.25" customHeight="1"/>
    <row r="771" ht="20.25" customHeight="1"/>
    <row r="772" ht="20.25" customHeight="1"/>
    <row r="773" ht="20.25" customHeight="1"/>
    <row r="774" ht="20.25" customHeight="1"/>
    <row r="775" ht="20.25" customHeight="1"/>
    <row r="776" ht="20.25" customHeight="1"/>
    <row r="777" ht="20.25" customHeight="1"/>
    <row r="778" ht="20.25" customHeight="1"/>
    <row r="779" ht="20.25" customHeight="1"/>
    <row r="780" ht="20.25" customHeight="1"/>
    <row r="781" ht="20.25" customHeight="1"/>
    <row r="782" ht="20.25" customHeight="1"/>
    <row r="783" ht="20.25" customHeight="1"/>
    <row r="784" ht="20.25" customHeight="1"/>
    <row r="785" ht="20.25" customHeight="1"/>
    <row r="786" ht="20.25" customHeight="1"/>
    <row r="787" ht="20.25" customHeight="1"/>
    <row r="788" ht="20.25" customHeight="1"/>
    <row r="789" ht="20.25" customHeight="1"/>
    <row r="790" ht="20.25" customHeight="1"/>
    <row r="791" ht="20.25" customHeight="1"/>
    <row r="792" ht="20.25" customHeight="1"/>
    <row r="793" ht="20.25" customHeight="1"/>
    <row r="794" ht="20.25" customHeight="1"/>
    <row r="795" ht="20.25" customHeight="1"/>
    <row r="796" ht="20.25" customHeight="1"/>
    <row r="797" ht="20.25" customHeight="1"/>
    <row r="798" ht="20.25" customHeight="1"/>
    <row r="799" ht="20.25" customHeight="1"/>
    <row r="800" ht="20.25" customHeight="1"/>
    <row r="801" ht="20.25" customHeight="1"/>
    <row r="802" ht="20.25" customHeight="1"/>
    <row r="803" ht="20.25" customHeight="1"/>
    <row r="804" ht="20.25" customHeight="1"/>
    <row r="805" ht="20.25" customHeight="1"/>
    <row r="806" ht="20.25" customHeight="1"/>
    <row r="807" ht="20.25" customHeight="1"/>
    <row r="808" ht="20.25" customHeight="1"/>
    <row r="809" ht="20.25" customHeight="1"/>
    <row r="810" ht="20.25" customHeight="1"/>
    <row r="811" ht="20.25" customHeight="1"/>
    <row r="812" ht="20.25" customHeight="1"/>
    <row r="813" ht="20.25" customHeight="1"/>
    <row r="814" ht="20.25" customHeight="1"/>
    <row r="815" ht="20.25" customHeight="1"/>
    <row r="816" ht="20.25" customHeight="1"/>
    <row r="817" ht="20.25" customHeight="1"/>
    <row r="818" ht="20.25" customHeight="1"/>
    <row r="819" ht="20.25" customHeight="1"/>
    <row r="820" ht="20.25" customHeight="1"/>
    <row r="821" ht="20.25" customHeight="1"/>
    <row r="822" ht="20.25" customHeight="1"/>
    <row r="823" ht="20.25" customHeight="1"/>
    <row r="824" ht="20.25" customHeight="1"/>
    <row r="825" ht="20.25" customHeight="1"/>
    <row r="826" ht="20.25" customHeight="1"/>
    <row r="827" ht="20.25" customHeight="1"/>
    <row r="828" ht="20.25" customHeight="1"/>
    <row r="829" ht="20.25" customHeight="1"/>
    <row r="830" ht="20.25" customHeight="1"/>
    <row r="831" ht="20.25" customHeight="1"/>
    <row r="832" ht="20.25" customHeight="1"/>
    <row r="833" ht="20.25" customHeight="1"/>
    <row r="834" ht="20.25" customHeight="1"/>
    <row r="835" ht="20.25" customHeight="1"/>
    <row r="836" ht="20.25" customHeight="1"/>
    <row r="837" ht="20.25" customHeight="1"/>
    <row r="838" ht="20.25" customHeight="1"/>
    <row r="839" ht="20.25" customHeight="1"/>
    <row r="840" ht="20.25" customHeight="1"/>
    <row r="841" ht="20.25" customHeight="1"/>
    <row r="842" ht="20.25" customHeight="1"/>
    <row r="843" ht="20.25" customHeight="1"/>
    <row r="844" ht="20.25" customHeight="1"/>
    <row r="845" ht="20.25" customHeight="1"/>
    <row r="846" ht="20.25" customHeight="1"/>
    <row r="847" ht="20.25" customHeight="1"/>
    <row r="848" ht="20.25" customHeight="1"/>
    <row r="849" ht="20.25" customHeight="1"/>
    <row r="850" ht="20.25" customHeight="1"/>
    <row r="851" ht="20.25" customHeight="1"/>
    <row r="852" ht="20.25" customHeight="1"/>
    <row r="853" ht="20.25" customHeight="1"/>
    <row r="854" ht="20.25" customHeight="1"/>
    <row r="855" ht="20.25" customHeight="1"/>
    <row r="856" ht="20.25" customHeight="1"/>
    <row r="857" ht="20.25" customHeight="1"/>
    <row r="858" ht="20.25" customHeight="1"/>
    <row r="859" ht="20.25" customHeight="1"/>
    <row r="860" ht="20.25" customHeight="1"/>
    <row r="861" ht="20.25" customHeight="1"/>
    <row r="862" ht="20.25" customHeight="1"/>
    <row r="863" ht="20.25" customHeight="1"/>
    <row r="864" ht="20.25" customHeight="1"/>
    <row r="865" ht="20.25" customHeight="1"/>
    <row r="866" ht="20.25" customHeight="1"/>
    <row r="867" ht="20.25" customHeight="1"/>
    <row r="868" ht="20.25" customHeight="1"/>
    <row r="869" ht="20.25" customHeight="1"/>
    <row r="870" ht="20.25" customHeight="1"/>
    <row r="871" ht="20.25" customHeight="1"/>
    <row r="872" ht="20.25" customHeight="1"/>
    <row r="873" ht="20.25" customHeight="1"/>
    <row r="874" ht="20.25" customHeight="1"/>
    <row r="875" ht="20.25" customHeight="1"/>
    <row r="876" ht="20.25" customHeight="1"/>
    <row r="877" ht="20.25" customHeight="1"/>
    <row r="878" ht="20.25" customHeight="1"/>
    <row r="879" ht="20.25" customHeight="1"/>
    <row r="880" ht="20.25" customHeight="1"/>
    <row r="881" ht="20.25" customHeight="1"/>
    <row r="882" ht="20.25" customHeight="1"/>
    <row r="883" ht="20.25" customHeight="1"/>
    <row r="884" ht="20.25" customHeight="1"/>
    <row r="885" ht="20.25" customHeight="1"/>
    <row r="886" ht="20.25" customHeight="1"/>
    <row r="887" ht="20.25" customHeight="1"/>
    <row r="888" ht="20.25" customHeight="1"/>
    <row r="889" ht="20.25" customHeight="1"/>
    <row r="890" ht="20.25" customHeight="1"/>
    <row r="891" ht="20.25" customHeight="1"/>
    <row r="892" ht="20.25" customHeight="1"/>
    <row r="893" ht="20.25" customHeight="1"/>
    <row r="894" ht="20.25" customHeight="1"/>
    <row r="895" ht="20.25" customHeight="1"/>
    <row r="896" ht="20.25" customHeight="1"/>
    <row r="897" ht="20.25" customHeight="1"/>
    <row r="898" ht="20.25" customHeight="1"/>
    <row r="899" ht="20.25" customHeight="1"/>
    <row r="900" ht="20.25" customHeight="1"/>
    <row r="901" ht="20.25" customHeight="1"/>
    <row r="902" ht="20.25" customHeight="1"/>
    <row r="903" ht="20.25" customHeight="1"/>
    <row r="904" ht="20.25" customHeight="1"/>
    <row r="905" ht="20.25" customHeight="1"/>
    <row r="906" ht="20.25" customHeight="1"/>
    <row r="907" ht="20.25" customHeight="1"/>
    <row r="908" ht="20.25" customHeight="1"/>
    <row r="909" ht="20.25" customHeight="1"/>
    <row r="910" ht="20.25" customHeight="1"/>
    <row r="911" ht="20.25" customHeight="1"/>
    <row r="912" ht="20.25" customHeight="1"/>
    <row r="913" ht="20.25" customHeight="1"/>
    <row r="914" ht="20.25" customHeight="1"/>
    <row r="915" ht="20.25" customHeight="1"/>
    <row r="916" ht="20.25" customHeight="1"/>
    <row r="917" ht="20.25" customHeight="1"/>
    <row r="918" ht="20.25" customHeight="1"/>
    <row r="919" ht="20.25" customHeight="1"/>
    <row r="920" ht="20.25" customHeight="1"/>
    <row r="921" ht="20.25" customHeight="1"/>
    <row r="922" ht="20.25" customHeight="1"/>
    <row r="923" ht="20.25" customHeight="1"/>
    <row r="924" ht="20.25" customHeight="1"/>
    <row r="925" ht="20.25" customHeight="1"/>
    <row r="926" ht="20.25" customHeight="1"/>
    <row r="927" ht="20.25" customHeight="1"/>
    <row r="928" ht="20.25" customHeight="1"/>
    <row r="929" ht="20.25" customHeight="1"/>
    <row r="930" ht="20.25" customHeight="1"/>
    <row r="931" ht="20.25" customHeight="1"/>
    <row r="932" ht="20.25" customHeight="1"/>
    <row r="933" ht="20.25" customHeight="1"/>
    <row r="934" ht="20.25" customHeight="1"/>
    <row r="935" ht="20.25" customHeight="1"/>
    <row r="936" ht="20.25" customHeight="1"/>
    <row r="937" ht="20.25" customHeight="1"/>
    <row r="938" ht="20.25" customHeight="1"/>
    <row r="939" ht="20.25" customHeight="1"/>
    <row r="940" ht="20.25" customHeight="1"/>
    <row r="941" ht="20.25" customHeight="1"/>
    <row r="942" ht="20.25" customHeight="1"/>
    <row r="943" ht="20.25" customHeight="1"/>
    <row r="944" ht="20.25" customHeight="1"/>
    <row r="945" ht="20.25" customHeight="1"/>
    <row r="946" ht="20.25" customHeight="1"/>
    <row r="947" ht="20.25" customHeight="1"/>
    <row r="948" ht="20.25" customHeight="1"/>
    <row r="949" ht="20.25" customHeight="1"/>
    <row r="950" ht="20.25" customHeight="1"/>
    <row r="951" ht="20.25" customHeight="1"/>
    <row r="952" ht="20.25" customHeight="1"/>
    <row r="953" ht="20.25" customHeight="1"/>
    <row r="954" ht="20.25" customHeight="1"/>
    <row r="955" ht="20.25" customHeight="1"/>
    <row r="956" ht="20.25" customHeight="1"/>
    <row r="957" ht="20.25" customHeight="1"/>
    <row r="958" ht="20.25" customHeight="1"/>
    <row r="959" ht="20.25" customHeight="1"/>
    <row r="960" ht="20.25" customHeight="1"/>
    <row r="961" ht="20.25" customHeight="1"/>
    <row r="962" ht="20.25" customHeight="1"/>
    <row r="963" ht="20.25" customHeight="1"/>
    <row r="964" ht="20.25" customHeight="1"/>
    <row r="965" ht="20.25" customHeight="1"/>
    <row r="966" ht="20.25" customHeight="1"/>
    <row r="967" ht="20.25" customHeight="1"/>
    <row r="968" ht="20.25" customHeight="1"/>
    <row r="969" ht="20.25" customHeight="1"/>
    <row r="970" ht="20.25" customHeight="1"/>
    <row r="971" ht="20.25" customHeight="1"/>
    <row r="972" ht="20.25" customHeight="1"/>
    <row r="973" ht="20.25" customHeight="1"/>
    <row r="974" ht="20.25" customHeight="1"/>
    <row r="975" ht="20.25" customHeight="1"/>
    <row r="976" ht="20.25" customHeight="1"/>
    <row r="977" ht="20.25" customHeight="1"/>
    <row r="978" ht="20.25" customHeight="1"/>
    <row r="979" ht="20.25" customHeight="1"/>
    <row r="980" ht="20.25" customHeight="1"/>
    <row r="981" ht="20.25" customHeight="1"/>
    <row r="982" ht="20.25" customHeight="1"/>
    <row r="983" ht="20.25" customHeight="1"/>
    <row r="984" ht="20.25" customHeight="1"/>
    <row r="985" ht="20.25" customHeight="1"/>
    <row r="986" ht="20.25" customHeight="1"/>
    <row r="987" ht="20.25" customHeight="1"/>
    <row r="988" ht="20.25" customHeight="1"/>
    <row r="989" ht="20.25" customHeight="1"/>
    <row r="990" ht="20.25" customHeight="1"/>
    <row r="991" ht="20.25" customHeight="1"/>
    <row r="992" ht="20.25" customHeight="1"/>
    <row r="993" ht="20.25" customHeight="1"/>
    <row r="994" ht="20.25" customHeight="1"/>
    <row r="995" ht="20.25" customHeight="1"/>
    <row r="996" ht="20.25" customHeight="1"/>
    <row r="997" ht="20.25" customHeight="1"/>
    <row r="998" ht="20.25" customHeight="1"/>
    <row r="999" ht="20.25" customHeight="1"/>
    <row r="1000" ht="20.25" customHeight="1"/>
    <row r="1001" ht="20.25" customHeight="1"/>
    <row r="1002" ht="20.25" customHeight="1"/>
    <row r="1003" ht="20.25" customHeight="1"/>
    <row r="1004" ht="20.25" customHeight="1"/>
    <row r="1005" ht="20.25" customHeight="1"/>
    <row r="1006" ht="20.25" customHeight="1"/>
    <row r="1007" ht="20.25" customHeight="1"/>
    <row r="1008" ht="20.25" customHeight="1"/>
    <row r="1009" ht="20.25" customHeight="1"/>
    <row r="1010" ht="20.25" customHeight="1"/>
    <row r="1011" ht="20.25" customHeight="1"/>
    <row r="1012" ht="20.25" customHeight="1"/>
    <row r="1013" ht="20.25" customHeight="1"/>
    <row r="1014" ht="20.25" customHeight="1"/>
  </sheetData>
  <mergeCells count="139">
    <mergeCell ref="F13:H13"/>
    <mergeCell ref="I13:M13"/>
    <mergeCell ref="N13:R13"/>
    <mergeCell ref="S13:W13"/>
    <mergeCell ref="K8:L8"/>
    <mergeCell ref="W8:X8"/>
    <mergeCell ref="A9:A10"/>
    <mergeCell ref="B9:H10"/>
    <mergeCell ref="I9:W9"/>
    <mergeCell ref="X9:Y10"/>
    <mergeCell ref="I10:M10"/>
    <mergeCell ref="N10:R10"/>
    <mergeCell ref="S10:W10"/>
    <mergeCell ref="X11:Y11"/>
    <mergeCell ref="F12:H12"/>
    <mergeCell ref="I12:M12"/>
    <mergeCell ref="N12:R12"/>
    <mergeCell ref="S12:W12"/>
    <mergeCell ref="X12:Y12"/>
    <mergeCell ref="F11:H11"/>
    <mergeCell ref="I11:M11"/>
    <mergeCell ref="N11:R11"/>
    <mergeCell ref="S11:W11"/>
    <mergeCell ref="A19:E20"/>
    <mergeCell ref="F19:W19"/>
    <mergeCell ref="X19:Y20"/>
    <mergeCell ref="F20:K20"/>
    <mergeCell ref="L20:R20"/>
    <mergeCell ref="S20:W20"/>
    <mergeCell ref="F15:H15"/>
    <mergeCell ref="I15:M15"/>
    <mergeCell ref="N15:R15"/>
    <mergeCell ref="S15:W15"/>
    <mergeCell ref="X15:Y15"/>
    <mergeCell ref="F16:H16"/>
    <mergeCell ref="I16:M16"/>
    <mergeCell ref="N16:R16"/>
    <mergeCell ref="S16:W16"/>
    <mergeCell ref="X16:Y16"/>
    <mergeCell ref="A11:A16"/>
    <mergeCell ref="B11:E16"/>
    <mergeCell ref="X13:Y13"/>
    <mergeCell ref="F14:H14"/>
    <mergeCell ref="I14:M14"/>
    <mergeCell ref="N14:R14"/>
    <mergeCell ref="S14:W14"/>
    <mergeCell ref="X14:Y14"/>
    <mergeCell ref="S23:W23"/>
    <mergeCell ref="X23:Y23"/>
    <mergeCell ref="A24:E24"/>
    <mergeCell ref="F24:K24"/>
    <mergeCell ref="L24:R24"/>
    <mergeCell ref="S24:W24"/>
    <mergeCell ref="X24:Y24"/>
    <mergeCell ref="A21:E21"/>
    <mergeCell ref="F21:K21"/>
    <mergeCell ref="L21:R21"/>
    <mergeCell ref="S21:W21"/>
    <mergeCell ref="X21:Y21"/>
    <mergeCell ref="A22:E22"/>
    <mergeCell ref="F22:K22"/>
    <mergeCell ref="L22:R22"/>
    <mergeCell ref="S22:W22"/>
    <mergeCell ref="X22:Y22"/>
    <mergeCell ref="A27:A28"/>
    <mergeCell ref="B27:B28"/>
    <mergeCell ref="C27:F27"/>
    <mergeCell ref="G27:J27"/>
    <mergeCell ref="K27:N27"/>
    <mergeCell ref="O27:R27"/>
    <mergeCell ref="Q28:R28"/>
    <mergeCell ref="A23:E23"/>
    <mergeCell ref="F23:K23"/>
    <mergeCell ref="L23:R23"/>
    <mergeCell ref="S27:V27"/>
    <mergeCell ref="W27:X28"/>
    <mergeCell ref="Y27:Y28"/>
    <mergeCell ref="C28:D28"/>
    <mergeCell ref="E28:F28"/>
    <mergeCell ref="G28:H28"/>
    <mergeCell ref="I28:J28"/>
    <mergeCell ref="K28:L28"/>
    <mergeCell ref="M28:N28"/>
    <mergeCell ref="O28:P28"/>
    <mergeCell ref="S28:T28"/>
    <mergeCell ref="U28:V28"/>
    <mergeCell ref="U29:V29"/>
    <mergeCell ref="W29:X29"/>
    <mergeCell ref="C30:D30"/>
    <mergeCell ref="E30:F30"/>
    <mergeCell ref="G30:H30"/>
    <mergeCell ref="I30:J30"/>
    <mergeCell ref="K30:L30"/>
    <mergeCell ref="M30:N30"/>
    <mergeCell ref="O30:P30"/>
    <mergeCell ref="Q30:R30"/>
    <mergeCell ref="S30:T30"/>
    <mergeCell ref="U30:V30"/>
    <mergeCell ref="W30:X30"/>
    <mergeCell ref="C29:D29"/>
    <mergeCell ref="E29:F29"/>
    <mergeCell ref="G29:H29"/>
    <mergeCell ref="I29:J29"/>
    <mergeCell ref="K29:L29"/>
    <mergeCell ref="M29:N29"/>
    <mergeCell ref="O29:P29"/>
    <mergeCell ref="Q29:R29"/>
    <mergeCell ref="S29:T29"/>
    <mergeCell ref="C51:X51"/>
    <mergeCell ref="C52:X52"/>
    <mergeCell ref="C41:U41"/>
    <mergeCell ref="V41:W41"/>
    <mergeCell ref="V42:W42"/>
    <mergeCell ref="V43:W43"/>
    <mergeCell ref="V44:W44"/>
    <mergeCell ref="C45:U45"/>
    <mergeCell ref="V45:W45"/>
    <mergeCell ref="I32:J32"/>
    <mergeCell ref="W31:X31"/>
    <mergeCell ref="U31:V31"/>
    <mergeCell ref="S31:T31"/>
    <mergeCell ref="Q31:R31"/>
    <mergeCell ref="O31:P31"/>
    <mergeCell ref="C48:X48"/>
    <mergeCell ref="C49:X49"/>
    <mergeCell ref="C50:X50"/>
    <mergeCell ref="V36:W36"/>
    <mergeCell ref="V37:W37"/>
    <mergeCell ref="C38:U38"/>
    <mergeCell ref="V38:W38"/>
    <mergeCell ref="C31:D31"/>
    <mergeCell ref="E31:F31"/>
    <mergeCell ref="G31:H31"/>
    <mergeCell ref="I31:J31"/>
    <mergeCell ref="K31:L31"/>
    <mergeCell ref="M31:N31"/>
    <mergeCell ref="C34:U34"/>
    <mergeCell ref="V34:W34"/>
    <mergeCell ref="V35:W35"/>
  </mergeCells>
  <phoneticPr fontId="2" type="noConversion"/>
  <printOptions horizontalCentered="1" gridLinesSet="0"/>
  <pageMargins left="0.78740157480314965" right="0.62992125984251968" top="0.59055118110236227" bottom="0.59055118110236227" header="0.51181102362204722" footer="0.51181102362204722"/>
  <pageSetup paperSize="9" scale="95" orientation="landscape" horizontalDpi="4294967292" verticalDpi="300" r:id="rId1"/>
  <headerFooter alignWithMargins="0"/>
  <rowBreaks count="2" manualBreakCount="2">
    <brk id="25" max="24" man="1"/>
    <brk id="46" max="24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59"/>
  <sheetViews>
    <sheetView view="pageBreakPreview" topLeftCell="A115" zoomScaleNormal="100" zoomScaleSheetLayoutView="100" workbookViewId="0">
      <selection activeCell="L151" sqref="L151"/>
    </sheetView>
  </sheetViews>
  <sheetFormatPr defaultColWidth="8.88671875" defaultRowHeight="14.25"/>
  <cols>
    <col min="1" max="16384" width="8.88671875" style="97"/>
  </cols>
  <sheetData>
    <row r="1" spans="1:9">
      <c r="A1" s="98"/>
      <c r="B1" s="98"/>
      <c r="C1" s="98"/>
      <c r="D1" s="98"/>
      <c r="E1" s="98"/>
      <c r="F1" s="98"/>
      <c r="G1" s="98"/>
      <c r="H1" s="98"/>
      <c r="I1" s="98"/>
    </row>
    <row r="2" spans="1:9" ht="16.5">
      <c r="A2" s="400" t="s">
        <v>345</v>
      </c>
      <c r="B2" s="400"/>
      <c r="C2" s="400"/>
      <c r="D2" s="400"/>
      <c r="E2" s="400"/>
      <c r="F2" s="400"/>
      <c r="G2" s="400"/>
      <c r="H2" s="400"/>
      <c r="I2" s="400"/>
    </row>
    <row r="3" spans="1:9">
      <c r="A3" s="99"/>
      <c r="B3" s="98"/>
      <c r="C3" s="98"/>
      <c r="D3" s="98"/>
      <c r="E3" s="98"/>
      <c r="F3" s="98"/>
      <c r="G3" s="98"/>
      <c r="H3" s="98"/>
      <c r="I3" s="98"/>
    </row>
    <row r="4" spans="1:9">
      <c r="A4" s="99"/>
      <c r="B4" s="98"/>
      <c r="C4" s="98"/>
      <c r="D4" s="98"/>
      <c r="E4" s="98"/>
      <c r="F4" s="98"/>
      <c r="G4" s="98"/>
      <c r="H4" s="98"/>
      <c r="I4" s="98"/>
    </row>
    <row r="5" spans="1:9">
      <c r="A5" s="99"/>
      <c r="B5" s="98"/>
      <c r="C5" s="98"/>
      <c r="D5" s="98"/>
      <c r="E5" s="98"/>
      <c r="F5" s="98"/>
      <c r="G5" s="98"/>
      <c r="H5" s="98"/>
      <c r="I5" s="98"/>
    </row>
    <row r="6" spans="1:9">
      <c r="A6" s="99"/>
      <c r="B6" s="98"/>
      <c r="C6" s="98"/>
      <c r="D6" s="98"/>
      <c r="E6" s="98"/>
      <c r="F6" s="98"/>
      <c r="G6" s="98"/>
      <c r="H6" s="98"/>
      <c r="I6" s="98"/>
    </row>
    <row r="7" spans="1:9">
      <c r="A7" s="99"/>
      <c r="B7" s="98"/>
      <c r="C7" s="98"/>
      <c r="D7" s="98"/>
      <c r="E7" s="98"/>
      <c r="F7" s="98"/>
      <c r="G7" s="98"/>
      <c r="H7" s="98"/>
      <c r="I7" s="98"/>
    </row>
    <row r="8" spans="1:9">
      <c r="A8" s="99"/>
      <c r="B8" s="98"/>
      <c r="C8" s="98"/>
      <c r="D8" s="98"/>
      <c r="E8" s="98"/>
      <c r="F8" s="98"/>
      <c r="G8" s="98"/>
      <c r="H8" s="98"/>
      <c r="I8" s="98"/>
    </row>
    <row r="9" spans="1:9">
      <c r="A9" s="99"/>
      <c r="B9" s="98"/>
      <c r="C9" s="98"/>
      <c r="D9" s="98"/>
      <c r="E9" s="98"/>
      <c r="F9" s="98"/>
      <c r="G9" s="98"/>
      <c r="H9" s="98"/>
      <c r="I9" s="98"/>
    </row>
    <row r="10" spans="1:9">
      <c r="A10" s="99"/>
      <c r="B10" s="98"/>
      <c r="C10" s="98"/>
      <c r="D10" s="98"/>
      <c r="E10" s="98"/>
      <c r="F10" s="98"/>
      <c r="G10" s="98"/>
      <c r="H10" s="98"/>
      <c r="I10" s="98"/>
    </row>
    <row r="11" spans="1:9">
      <c r="A11" s="99"/>
      <c r="B11" s="98"/>
      <c r="C11" s="98"/>
      <c r="D11" s="98"/>
      <c r="E11" s="98"/>
      <c r="F11" s="98"/>
      <c r="G11" s="98"/>
      <c r="H11" s="98"/>
      <c r="I11" s="98"/>
    </row>
    <row r="12" spans="1:9">
      <c r="A12" s="99"/>
      <c r="B12" s="98"/>
      <c r="C12" s="98"/>
      <c r="D12" s="98"/>
      <c r="E12" s="98"/>
      <c r="F12" s="98"/>
      <c r="G12" s="98"/>
      <c r="H12" s="98"/>
      <c r="I12" s="98"/>
    </row>
    <row r="13" spans="1:9">
      <c r="A13" s="99"/>
      <c r="B13" s="98"/>
      <c r="C13" s="98"/>
      <c r="D13" s="98"/>
      <c r="E13" s="98"/>
      <c r="F13" s="98"/>
      <c r="G13" s="98"/>
      <c r="H13" s="98"/>
      <c r="I13" s="98"/>
    </row>
    <row r="14" spans="1:9">
      <c r="A14" s="99"/>
      <c r="B14" s="98"/>
      <c r="C14" s="98"/>
      <c r="D14" s="98"/>
      <c r="E14" s="98"/>
      <c r="F14" s="98"/>
      <c r="G14" s="98"/>
      <c r="H14" s="98"/>
      <c r="I14" s="98"/>
    </row>
    <row r="15" spans="1:9">
      <c r="A15" s="99"/>
      <c r="B15" s="98"/>
      <c r="C15" s="98"/>
      <c r="D15" s="98"/>
      <c r="E15" s="98"/>
      <c r="F15" s="98"/>
      <c r="G15" s="98"/>
      <c r="H15" s="98"/>
      <c r="I15" s="98"/>
    </row>
    <row r="16" spans="1:9">
      <c r="A16" s="99"/>
      <c r="B16" s="98"/>
      <c r="C16" s="98"/>
      <c r="D16" s="98"/>
      <c r="E16" s="98"/>
      <c r="F16" s="98"/>
      <c r="G16" s="98"/>
      <c r="H16" s="98"/>
      <c r="I16" s="98"/>
    </row>
    <row r="17" spans="1:9">
      <c r="A17" s="99"/>
      <c r="B17" s="98"/>
      <c r="C17" s="98"/>
      <c r="D17" s="98"/>
      <c r="E17" s="98"/>
      <c r="F17" s="98"/>
      <c r="G17" s="98"/>
      <c r="H17" s="98"/>
      <c r="I17" s="98"/>
    </row>
    <row r="18" spans="1:9">
      <c r="A18" s="99"/>
      <c r="B18" s="98"/>
      <c r="C18" s="98"/>
      <c r="D18" s="98"/>
      <c r="E18" s="98"/>
      <c r="F18" s="98"/>
      <c r="G18" s="98"/>
      <c r="H18" s="98"/>
      <c r="I18" s="98"/>
    </row>
    <row r="19" spans="1:9">
      <c r="A19" s="99"/>
      <c r="B19" s="98"/>
      <c r="C19" s="98"/>
      <c r="D19" s="98"/>
      <c r="E19" s="98"/>
      <c r="F19" s="98"/>
      <c r="G19" s="98"/>
      <c r="H19" s="98"/>
      <c r="I19" s="98"/>
    </row>
    <row r="20" spans="1:9">
      <c r="A20" s="99"/>
      <c r="B20" s="98"/>
      <c r="C20" s="98"/>
      <c r="D20" s="98"/>
      <c r="E20" s="98"/>
      <c r="F20" s="98"/>
      <c r="G20" s="98"/>
      <c r="H20" s="98"/>
      <c r="I20" s="98"/>
    </row>
    <row r="21" spans="1:9">
      <c r="A21" s="99"/>
      <c r="B21" s="98"/>
      <c r="C21" s="98"/>
      <c r="D21" s="98"/>
      <c r="E21" s="98"/>
      <c r="F21" s="98"/>
      <c r="G21" s="98"/>
      <c r="H21" s="98"/>
      <c r="I21" s="98"/>
    </row>
    <row r="22" spans="1:9">
      <c r="A22" s="99"/>
      <c r="B22" s="98"/>
      <c r="C22" s="98"/>
      <c r="D22" s="98"/>
      <c r="E22" s="98"/>
      <c r="F22" s="98"/>
      <c r="G22" s="98"/>
      <c r="H22" s="98"/>
      <c r="I22" s="98"/>
    </row>
    <row r="23" spans="1:9">
      <c r="A23" s="99"/>
      <c r="B23" s="98"/>
      <c r="C23" s="98"/>
      <c r="D23" s="98"/>
      <c r="E23" s="98"/>
      <c r="F23" s="98"/>
      <c r="G23" s="98"/>
      <c r="H23" s="98"/>
      <c r="I23" s="98"/>
    </row>
    <row r="24" spans="1:9">
      <c r="A24" s="99"/>
      <c r="B24" s="98"/>
      <c r="C24" s="98"/>
      <c r="D24" s="98"/>
      <c r="E24" s="98"/>
      <c r="F24" s="98"/>
      <c r="G24" s="98"/>
      <c r="H24" s="98"/>
      <c r="I24" s="98"/>
    </row>
    <row r="25" spans="1:9">
      <c r="A25" s="99"/>
      <c r="B25" s="98"/>
      <c r="C25" s="98"/>
      <c r="D25" s="98"/>
      <c r="E25" s="98"/>
      <c r="F25" s="98"/>
      <c r="G25" s="98"/>
      <c r="H25" s="98"/>
      <c r="I25" s="98"/>
    </row>
    <row r="26" spans="1:9">
      <c r="A26" s="99"/>
      <c r="B26" s="98"/>
      <c r="C26" s="98"/>
      <c r="D26" s="98"/>
      <c r="E26" s="98"/>
      <c r="F26" s="98"/>
      <c r="G26" s="98"/>
      <c r="H26" s="98"/>
      <c r="I26" s="98"/>
    </row>
    <row r="27" spans="1:9">
      <c r="A27" s="99"/>
      <c r="B27" s="98"/>
      <c r="C27" s="98"/>
      <c r="D27" s="98"/>
      <c r="E27" s="98"/>
      <c r="F27" s="98"/>
      <c r="G27" s="98"/>
      <c r="H27" s="98"/>
      <c r="I27" s="98"/>
    </row>
    <row r="28" spans="1:9">
      <c r="A28" s="99"/>
      <c r="B28" s="98"/>
      <c r="C28" s="98"/>
      <c r="D28" s="98"/>
      <c r="E28" s="98"/>
      <c r="F28" s="98"/>
      <c r="G28" s="98"/>
      <c r="H28" s="98"/>
      <c r="I28" s="98"/>
    </row>
    <row r="29" spans="1:9">
      <c r="A29" s="99"/>
      <c r="B29" s="98"/>
      <c r="C29" s="98"/>
      <c r="D29" s="98"/>
      <c r="E29" s="98"/>
      <c r="F29" s="98"/>
      <c r="G29" s="98"/>
      <c r="H29" s="98"/>
      <c r="I29" s="98"/>
    </row>
    <row r="30" spans="1:9">
      <c r="A30" s="99"/>
      <c r="B30" s="98"/>
      <c r="C30" s="98"/>
      <c r="D30" s="98"/>
      <c r="E30" s="98"/>
      <c r="F30" s="98"/>
      <c r="G30" s="98"/>
      <c r="H30" s="98"/>
      <c r="I30" s="98"/>
    </row>
    <row r="31" spans="1:9">
      <c r="A31" s="99"/>
      <c r="B31" s="98"/>
      <c r="C31" s="98"/>
      <c r="D31" s="98"/>
      <c r="E31" s="98"/>
      <c r="F31" s="98"/>
      <c r="G31" s="98"/>
      <c r="H31" s="98"/>
      <c r="I31" s="98"/>
    </row>
    <row r="32" spans="1:9">
      <c r="A32" s="99"/>
      <c r="B32" s="98"/>
      <c r="C32" s="98"/>
      <c r="D32" s="98"/>
      <c r="E32" s="98"/>
      <c r="F32" s="98"/>
      <c r="G32" s="98"/>
      <c r="H32" s="98"/>
      <c r="I32" s="98"/>
    </row>
    <row r="33" spans="1:9">
      <c r="A33" s="99"/>
      <c r="B33" s="98"/>
      <c r="C33" s="98"/>
      <c r="D33" s="98"/>
      <c r="E33" s="98"/>
      <c r="F33" s="98"/>
      <c r="G33" s="98"/>
      <c r="H33" s="98"/>
      <c r="I33" s="98"/>
    </row>
    <row r="34" spans="1:9">
      <c r="A34" s="99"/>
      <c r="B34" s="98"/>
      <c r="C34" s="98"/>
      <c r="D34" s="98"/>
      <c r="E34" s="98"/>
      <c r="F34" s="98"/>
      <c r="G34" s="98"/>
      <c r="H34" s="98"/>
      <c r="I34" s="98"/>
    </row>
    <row r="35" spans="1:9">
      <c r="A35" s="99"/>
      <c r="B35" s="98"/>
      <c r="C35" s="98"/>
      <c r="D35" s="98"/>
      <c r="E35" s="98"/>
      <c r="F35" s="98"/>
      <c r="G35" s="98"/>
      <c r="H35" s="98"/>
      <c r="I35" s="98"/>
    </row>
    <row r="36" spans="1:9">
      <c r="A36" s="99"/>
      <c r="B36" s="98"/>
      <c r="C36" s="98"/>
      <c r="D36" s="98"/>
      <c r="E36" s="98"/>
      <c r="F36" s="98"/>
      <c r="G36" s="98"/>
      <c r="H36" s="98"/>
      <c r="I36" s="98"/>
    </row>
    <row r="37" spans="1:9">
      <c r="A37" s="99"/>
      <c r="B37" s="98"/>
      <c r="C37" s="98"/>
      <c r="D37" s="98"/>
      <c r="E37" s="98"/>
      <c r="F37" s="98"/>
      <c r="G37" s="98"/>
      <c r="H37" s="98"/>
      <c r="I37" s="98"/>
    </row>
    <row r="38" spans="1:9">
      <c r="A38" s="99"/>
      <c r="B38" s="98"/>
      <c r="C38" s="98"/>
      <c r="D38" s="98"/>
      <c r="E38" s="98"/>
      <c r="F38" s="98"/>
      <c r="G38" s="98"/>
      <c r="H38" s="98"/>
      <c r="I38" s="98"/>
    </row>
    <row r="39" spans="1:9">
      <c r="A39" s="99"/>
      <c r="B39" s="98"/>
      <c r="C39" s="98"/>
      <c r="D39" s="98"/>
      <c r="E39" s="98"/>
      <c r="F39" s="98"/>
      <c r="G39" s="98"/>
      <c r="H39" s="98"/>
      <c r="I39" s="98"/>
    </row>
    <row r="40" spans="1:9">
      <c r="A40" s="99"/>
      <c r="B40" s="98"/>
      <c r="C40" s="98"/>
      <c r="D40" s="98"/>
      <c r="E40" s="98"/>
      <c r="F40" s="98"/>
      <c r="G40" s="98"/>
      <c r="H40" s="98"/>
      <c r="I40" s="98"/>
    </row>
    <row r="41" spans="1:9">
      <c r="A41" s="99"/>
      <c r="B41" s="98"/>
      <c r="C41" s="98"/>
      <c r="D41" s="98"/>
      <c r="E41" s="98"/>
      <c r="F41" s="98"/>
      <c r="G41" s="98"/>
      <c r="H41" s="98"/>
      <c r="I41" s="98"/>
    </row>
    <row r="42" spans="1:9">
      <c r="A42" s="99"/>
      <c r="B42" s="98"/>
      <c r="C42" s="98"/>
      <c r="D42" s="98"/>
      <c r="E42" s="98"/>
      <c r="F42" s="98"/>
      <c r="G42" s="98"/>
      <c r="H42" s="98"/>
      <c r="I42" s="98"/>
    </row>
    <row r="43" spans="1:9">
      <c r="A43" s="99"/>
      <c r="B43" s="98"/>
      <c r="C43" s="98"/>
      <c r="D43" s="98"/>
      <c r="E43" s="98"/>
      <c r="F43" s="98"/>
      <c r="G43" s="98"/>
      <c r="H43" s="98"/>
      <c r="I43" s="98"/>
    </row>
    <row r="44" spans="1:9">
      <c r="A44" s="99"/>
      <c r="B44" s="98"/>
      <c r="C44" s="98"/>
      <c r="D44" s="98"/>
      <c r="E44" s="98"/>
      <c r="F44" s="98"/>
      <c r="G44" s="98"/>
      <c r="H44" s="98"/>
      <c r="I44" s="98"/>
    </row>
    <row r="45" spans="1:9">
      <c r="A45" s="99"/>
      <c r="B45" s="98"/>
      <c r="C45" s="98"/>
      <c r="D45" s="98"/>
      <c r="E45" s="98"/>
      <c r="F45" s="98"/>
      <c r="G45" s="98"/>
      <c r="H45" s="98"/>
      <c r="I45" s="98"/>
    </row>
    <row r="46" spans="1:9">
      <c r="A46" s="99"/>
      <c r="B46" s="98"/>
      <c r="C46" s="98"/>
      <c r="D46" s="98"/>
      <c r="E46" s="98"/>
      <c r="F46" s="98"/>
      <c r="G46" s="98"/>
      <c r="H46" s="98"/>
      <c r="I46" s="98"/>
    </row>
    <row r="47" spans="1:9">
      <c r="A47" s="99"/>
      <c r="B47" s="98"/>
      <c r="C47" s="98"/>
      <c r="D47" s="98"/>
      <c r="E47" s="98"/>
      <c r="F47" s="98"/>
      <c r="G47" s="98"/>
      <c r="H47" s="98"/>
      <c r="I47" s="98"/>
    </row>
    <row r="48" spans="1:9">
      <c r="A48" s="99"/>
      <c r="B48" s="98"/>
      <c r="C48" s="98"/>
      <c r="D48" s="98"/>
      <c r="E48" s="98"/>
      <c r="F48" s="98"/>
      <c r="G48" s="98"/>
      <c r="H48" s="98"/>
      <c r="I48" s="98"/>
    </row>
    <row r="49" spans="1:9">
      <c r="A49" s="99"/>
      <c r="B49" s="98"/>
      <c r="C49" s="98"/>
      <c r="D49" s="98"/>
      <c r="E49" s="98"/>
      <c r="F49" s="98"/>
      <c r="G49" s="98"/>
      <c r="H49" s="98"/>
      <c r="I49" s="98"/>
    </row>
    <row r="50" spans="1:9">
      <c r="A50" s="99"/>
      <c r="B50" s="98"/>
      <c r="C50" s="98"/>
      <c r="D50" s="98"/>
      <c r="E50" s="98"/>
      <c r="F50" s="98"/>
      <c r="G50" s="98"/>
      <c r="H50" s="98"/>
      <c r="I50" s="98"/>
    </row>
    <row r="51" spans="1:9">
      <c r="A51" s="99"/>
      <c r="B51" s="98"/>
      <c r="C51" s="98"/>
      <c r="D51" s="98"/>
      <c r="E51" s="98"/>
      <c r="F51" s="98"/>
      <c r="G51" s="98"/>
      <c r="H51" s="98"/>
      <c r="I51" s="98"/>
    </row>
    <row r="52" spans="1:9">
      <c r="A52" s="99"/>
      <c r="B52" s="98"/>
      <c r="C52" s="98"/>
      <c r="D52" s="98"/>
      <c r="E52" s="98"/>
      <c r="F52" s="98"/>
      <c r="G52" s="98"/>
      <c r="H52" s="98"/>
      <c r="I52" s="98"/>
    </row>
    <row r="53" spans="1:9">
      <c r="A53" s="99"/>
      <c r="B53" s="98"/>
      <c r="C53" s="98"/>
      <c r="D53" s="98"/>
      <c r="E53" s="98"/>
      <c r="F53" s="98"/>
      <c r="G53" s="98"/>
      <c r="H53" s="98"/>
      <c r="I53" s="98"/>
    </row>
    <row r="54" spans="1:9">
      <c r="A54" s="99"/>
      <c r="B54" s="98"/>
      <c r="C54" s="98"/>
      <c r="D54" s="98"/>
      <c r="E54" s="98"/>
      <c r="F54" s="98"/>
      <c r="G54" s="98"/>
      <c r="H54" s="98"/>
      <c r="I54" s="98"/>
    </row>
    <row r="55" spans="1:9">
      <c r="A55" s="99"/>
      <c r="B55" s="98"/>
      <c r="C55" s="98"/>
      <c r="D55" s="98"/>
      <c r="E55" s="98"/>
      <c r="F55" s="98"/>
      <c r="G55" s="98"/>
      <c r="H55" s="98"/>
      <c r="I55" s="98"/>
    </row>
    <row r="56" spans="1:9">
      <c r="A56" s="99"/>
      <c r="B56" s="98"/>
      <c r="C56" s="98"/>
      <c r="D56" s="98"/>
      <c r="E56" s="98"/>
      <c r="F56" s="98"/>
      <c r="G56" s="98"/>
      <c r="H56" s="98"/>
      <c r="I56" s="98"/>
    </row>
    <row r="57" spans="1:9">
      <c r="A57" s="99"/>
      <c r="B57" s="98"/>
      <c r="C57" s="98"/>
      <c r="D57" s="98"/>
      <c r="E57" s="98"/>
      <c r="F57" s="98"/>
      <c r="G57" s="98"/>
      <c r="H57" s="98"/>
      <c r="I57" s="98"/>
    </row>
    <row r="58" spans="1:9">
      <c r="A58" s="99"/>
      <c r="B58" s="98"/>
      <c r="C58" s="98"/>
      <c r="D58" s="98"/>
      <c r="E58" s="98"/>
      <c r="F58" s="98"/>
      <c r="G58" s="98"/>
      <c r="H58" s="98"/>
      <c r="I58" s="98"/>
    </row>
    <row r="59" spans="1:9">
      <c r="A59" s="99"/>
      <c r="B59" s="98"/>
      <c r="C59" s="98"/>
      <c r="D59" s="98"/>
      <c r="E59" s="98"/>
      <c r="F59" s="98"/>
      <c r="G59" s="98"/>
      <c r="H59" s="98"/>
      <c r="I59" s="98"/>
    </row>
    <row r="60" spans="1:9">
      <c r="A60" s="99"/>
      <c r="B60" s="98"/>
      <c r="C60" s="98"/>
      <c r="D60" s="98"/>
      <c r="E60" s="98"/>
      <c r="F60" s="98"/>
      <c r="G60" s="98"/>
      <c r="H60" s="98"/>
      <c r="I60" s="98"/>
    </row>
    <row r="61" spans="1:9">
      <c r="A61" s="99"/>
      <c r="B61" s="98"/>
      <c r="C61" s="98"/>
      <c r="D61" s="98"/>
      <c r="E61" s="98"/>
      <c r="F61" s="98"/>
      <c r="G61" s="98"/>
      <c r="H61" s="98"/>
      <c r="I61" s="98"/>
    </row>
    <row r="62" spans="1:9">
      <c r="A62" s="99"/>
      <c r="B62" s="98"/>
      <c r="C62" s="98"/>
      <c r="D62" s="98"/>
      <c r="E62" s="98"/>
      <c r="F62" s="98"/>
      <c r="G62" s="98"/>
      <c r="H62" s="98"/>
      <c r="I62" s="98"/>
    </row>
    <row r="63" spans="1:9">
      <c r="A63" s="99"/>
      <c r="B63" s="98"/>
      <c r="C63" s="98"/>
      <c r="D63" s="98"/>
      <c r="E63" s="98"/>
      <c r="F63" s="98"/>
      <c r="G63" s="98"/>
      <c r="H63" s="98"/>
      <c r="I63" s="98"/>
    </row>
    <row r="64" spans="1:9">
      <c r="A64" s="99"/>
      <c r="B64" s="98"/>
      <c r="C64" s="98"/>
      <c r="D64" s="98"/>
      <c r="E64" s="98"/>
      <c r="F64" s="98"/>
      <c r="G64" s="98"/>
      <c r="H64" s="98"/>
      <c r="I64" s="98"/>
    </row>
    <row r="65" spans="1:9">
      <c r="A65" s="99"/>
      <c r="B65" s="98"/>
      <c r="C65" s="98"/>
      <c r="D65" s="98"/>
      <c r="E65" s="98"/>
      <c r="F65" s="98"/>
      <c r="G65" s="98"/>
      <c r="H65" s="98"/>
      <c r="I65" s="98"/>
    </row>
    <row r="66" spans="1:9">
      <c r="A66" s="99"/>
      <c r="B66" s="98"/>
      <c r="C66" s="98"/>
      <c r="D66" s="98"/>
      <c r="E66" s="98"/>
      <c r="F66" s="98"/>
      <c r="G66" s="98"/>
      <c r="H66" s="98"/>
      <c r="I66" s="98"/>
    </row>
    <row r="67" spans="1:9">
      <c r="A67" s="99"/>
      <c r="B67" s="98"/>
      <c r="C67" s="98"/>
      <c r="D67" s="98"/>
      <c r="E67" s="98"/>
      <c r="F67" s="98"/>
      <c r="G67" s="98"/>
      <c r="H67" s="98"/>
      <c r="I67" s="98"/>
    </row>
    <row r="68" spans="1:9">
      <c r="A68" s="99"/>
      <c r="B68" s="98"/>
      <c r="C68" s="98"/>
      <c r="D68" s="98"/>
      <c r="E68" s="98"/>
      <c r="F68" s="98"/>
      <c r="G68" s="98"/>
      <c r="H68" s="98"/>
      <c r="I68" s="98"/>
    </row>
    <row r="69" spans="1:9">
      <c r="A69" s="99"/>
      <c r="B69" s="98"/>
      <c r="C69" s="98"/>
      <c r="D69" s="98"/>
      <c r="E69" s="98"/>
      <c r="F69" s="98"/>
      <c r="G69" s="98"/>
      <c r="H69" s="98"/>
      <c r="I69" s="98"/>
    </row>
    <row r="70" spans="1:9">
      <c r="A70" s="99"/>
      <c r="B70" s="98"/>
      <c r="C70" s="98"/>
      <c r="D70" s="98"/>
      <c r="E70" s="98"/>
      <c r="F70" s="98"/>
      <c r="G70" s="98"/>
      <c r="H70" s="98"/>
      <c r="I70" s="98"/>
    </row>
    <row r="71" spans="1:9">
      <c r="A71" s="99"/>
      <c r="B71" s="98"/>
      <c r="C71" s="98"/>
      <c r="D71" s="98"/>
      <c r="E71" s="98"/>
      <c r="F71" s="98"/>
      <c r="G71" s="98"/>
      <c r="H71" s="98"/>
      <c r="I71" s="98"/>
    </row>
    <row r="72" spans="1:9">
      <c r="A72" s="99"/>
      <c r="B72" s="98"/>
      <c r="C72" s="98"/>
      <c r="D72" s="98"/>
      <c r="E72" s="98"/>
      <c r="F72" s="98"/>
      <c r="G72" s="98"/>
      <c r="H72" s="98"/>
      <c r="I72" s="98"/>
    </row>
    <row r="73" spans="1:9">
      <c r="A73" s="99"/>
      <c r="B73" s="98"/>
      <c r="C73" s="98"/>
      <c r="D73" s="98"/>
      <c r="E73" s="98"/>
      <c r="F73" s="98"/>
      <c r="G73" s="98"/>
      <c r="H73" s="98"/>
      <c r="I73" s="98"/>
    </row>
    <row r="74" spans="1:9">
      <c r="A74" s="99"/>
      <c r="B74" s="98"/>
      <c r="C74" s="98"/>
      <c r="D74" s="98"/>
      <c r="E74" s="98"/>
      <c r="F74" s="98"/>
      <c r="G74" s="98"/>
      <c r="H74" s="98"/>
      <c r="I74" s="98"/>
    </row>
    <row r="75" spans="1:9">
      <c r="A75" s="99"/>
      <c r="B75" s="98"/>
      <c r="C75" s="98"/>
      <c r="D75" s="98"/>
      <c r="E75" s="98"/>
      <c r="F75" s="98"/>
      <c r="G75" s="98"/>
      <c r="H75" s="98"/>
      <c r="I75" s="98"/>
    </row>
    <row r="76" spans="1:9">
      <c r="A76" s="99"/>
      <c r="B76" s="98"/>
      <c r="C76" s="98"/>
      <c r="D76" s="98"/>
      <c r="E76" s="98"/>
      <c r="F76" s="98"/>
      <c r="G76" s="98"/>
      <c r="H76" s="98"/>
      <c r="I76" s="98"/>
    </row>
    <row r="77" spans="1:9">
      <c r="A77" s="99"/>
      <c r="B77" s="98"/>
      <c r="C77" s="98"/>
      <c r="D77" s="98"/>
      <c r="E77" s="98"/>
      <c r="F77" s="98"/>
      <c r="G77" s="98"/>
      <c r="H77" s="98"/>
      <c r="I77" s="98"/>
    </row>
    <row r="78" spans="1:9">
      <c r="A78" s="99"/>
      <c r="B78" s="98"/>
      <c r="C78" s="98"/>
      <c r="D78" s="98"/>
      <c r="E78" s="98"/>
      <c r="F78" s="98"/>
      <c r="G78" s="98"/>
      <c r="H78" s="98"/>
      <c r="I78" s="98"/>
    </row>
    <row r="79" spans="1:9">
      <c r="A79" s="99"/>
      <c r="B79" s="98"/>
      <c r="C79" s="98"/>
      <c r="D79" s="98"/>
      <c r="E79" s="98"/>
      <c r="F79" s="98"/>
      <c r="G79" s="98"/>
      <c r="H79" s="98"/>
      <c r="I79" s="98"/>
    </row>
    <row r="80" spans="1:9">
      <c r="A80" s="99"/>
      <c r="B80" s="98"/>
      <c r="C80" s="98"/>
      <c r="D80" s="98"/>
      <c r="E80" s="98"/>
      <c r="F80" s="98"/>
      <c r="G80" s="98"/>
      <c r="H80" s="98"/>
      <c r="I80" s="98"/>
    </row>
    <row r="81" spans="1:9">
      <c r="A81" s="99"/>
      <c r="B81" s="98"/>
      <c r="C81" s="98"/>
      <c r="D81" s="98"/>
      <c r="E81" s="98"/>
      <c r="F81" s="98"/>
      <c r="G81" s="98"/>
      <c r="H81" s="98"/>
      <c r="I81" s="98"/>
    </row>
    <row r="82" spans="1:9">
      <c r="A82" s="99"/>
      <c r="B82" s="98"/>
      <c r="C82" s="98"/>
      <c r="D82" s="98"/>
      <c r="E82" s="98"/>
      <c r="F82" s="98"/>
      <c r="G82" s="98"/>
      <c r="H82" s="98"/>
      <c r="I82" s="98"/>
    </row>
    <row r="83" spans="1:9">
      <c r="A83" s="99"/>
      <c r="B83" s="98"/>
      <c r="C83" s="98"/>
      <c r="D83" s="98"/>
      <c r="E83" s="98"/>
      <c r="F83" s="98"/>
      <c r="G83" s="98"/>
      <c r="H83" s="98"/>
      <c r="I83" s="98"/>
    </row>
    <row r="84" spans="1:9">
      <c r="A84" s="99"/>
      <c r="B84" s="98"/>
      <c r="C84" s="98"/>
      <c r="D84" s="98"/>
      <c r="E84" s="98"/>
      <c r="F84" s="98"/>
      <c r="G84" s="98"/>
      <c r="H84" s="98"/>
      <c r="I84" s="98"/>
    </row>
    <row r="85" spans="1:9">
      <c r="A85" s="99"/>
      <c r="B85" s="98"/>
      <c r="C85" s="98"/>
      <c r="D85" s="98"/>
      <c r="E85" s="98"/>
      <c r="F85" s="98"/>
      <c r="G85" s="98"/>
      <c r="H85" s="98"/>
      <c r="I85" s="98"/>
    </row>
    <row r="86" spans="1:9">
      <c r="A86" s="99"/>
      <c r="B86" s="98"/>
      <c r="C86" s="98"/>
      <c r="D86" s="98"/>
      <c r="E86" s="98"/>
      <c r="F86" s="98"/>
      <c r="G86" s="98"/>
      <c r="H86" s="98"/>
      <c r="I86" s="98"/>
    </row>
    <row r="87" spans="1:9">
      <c r="A87" s="99"/>
      <c r="B87" s="98"/>
      <c r="C87" s="98"/>
      <c r="D87" s="98"/>
      <c r="E87" s="98"/>
      <c r="F87" s="98"/>
      <c r="G87" s="98"/>
      <c r="H87" s="98"/>
      <c r="I87" s="98"/>
    </row>
    <row r="88" spans="1:9">
      <c r="A88" s="99"/>
      <c r="B88" s="98"/>
      <c r="C88" s="98"/>
      <c r="D88" s="98"/>
      <c r="E88" s="98"/>
      <c r="F88" s="98"/>
      <c r="G88" s="98"/>
      <c r="H88" s="98"/>
      <c r="I88" s="98"/>
    </row>
    <row r="89" spans="1:9">
      <c r="A89" s="99"/>
      <c r="B89" s="98"/>
      <c r="C89" s="98"/>
      <c r="D89" s="98"/>
      <c r="E89" s="98"/>
      <c r="F89" s="98"/>
      <c r="G89" s="98"/>
      <c r="H89" s="98"/>
      <c r="I89" s="98"/>
    </row>
    <row r="90" spans="1:9">
      <c r="A90" s="99"/>
      <c r="B90" s="98"/>
      <c r="C90" s="98"/>
      <c r="D90" s="98"/>
      <c r="E90" s="98"/>
      <c r="F90" s="98"/>
      <c r="G90" s="98"/>
      <c r="H90" s="98"/>
      <c r="I90" s="98"/>
    </row>
    <row r="91" spans="1:9">
      <c r="A91" s="99"/>
      <c r="B91" s="98"/>
      <c r="C91" s="98"/>
      <c r="D91" s="98"/>
      <c r="E91" s="98"/>
      <c r="F91" s="98"/>
      <c r="G91" s="98"/>
      <c r="H91" s="98"/>
      <c r="I91" s="98"/>
    </row>
    <row r="92" spans="1:9">
      <c r="A92" s="99"/>
      <c r="B92" s="98"/>
      <c r="C92" s="98"/>
      <c r="D92" s="98"/>
      <c r="E92" s="98"/>
      <c r="F92" s="98"/>
      <c r="G92" s="98"/>
      <c r="H92" s="98"/>
      <c r="I92" s="98"/>
    </row>
    <row r="93" spans="1:9">
      <c r="A93" s="99"/>
      <c r="B93" s="98"/>
      <c r="C93" s="98"/>
      <c r="D93" s="98"/>
      <c r="E93" s="98"/>
      <c r="F93" s="98"/>
      <c r="G93" s="98"/>
      <c r="H93" s="98"/>
      <c r="I93" s="98"/>
    </row>
    <row r="94" spans="1:9">
      <c r="A94" s="99"/>
      <c r="B94" s="98"/>
      <c r="C94" s="98"/>
      <c r="D94" s="98"/>
      <c r="E94" s="98"/>
      <c r="F94" s="98"/>
      <c r="G94" s="98"/>
      <c r="H94" s="98"/>
      <c r="I94" s="98"/>
    </row>
    <row r="95" spans="1:9">
      <c r="A95" s="99"/>
      <c r="B95" s="98"/>
      <c r="C95" s="98"/>
      <c r="D95" s="98"/>
      <c r="E95" s="98"/>
      <c r="F95" s="98"/>
      <c r="G95" s="98"/>
      <c r="H95" s="98"/>
      <c r="I95" s="98"/>
    </row>
    <row r="96" spans="1:9">
      <c r="A96" s="99"/>
      <c r="B96" s="98"/>
      <c r="C96" s="98"/>
      <c r="D96" s="98"/>
      <c r="E96" s="98"/>
      <c r="F96" s="98"/>
      <c r="G96" s="98"/>
      <c r="H96" s="98"/>
      <c r="I96" s="98"/>
    </row>
    <row r="97" spans="1:9">
      <c r="A97" s="99"/>
      <c r="B97" s="98"/>
      <c r="C97" s="98"/>
      <c r="D97" s="98"/>
      <c r="E97" s="98"/>
      <c r="F97" s="98"/>
      <c r="G97" s="98"/>
      <c r="H97" s="98"/>
      <c r="I97" s="98"/>
    </row>
    <row r="98" spans="1:9">
      <c r="A98" s="99"/>
      <c r="B98" s="98"/>
      <c r="C98" s="98"/>
      <c r="D98" s="98"/>
      <c r="E98" s="98"/>
      <c r="F98" s="98"/>
      <c r="G98" s="98"/>
      <c r="H98" s="98"/>
      <c r="I98" s="98"/>
    </row>
    <row r="99" spans="1:9">
      <c r="A99" s="99"/>
      <c r="B99" s="98"/>
      <c r="C99" s="98"/>
      <c r="D99" s="98"/>
      <c r="E99" s="98"/>
      <c r="F99" s="98"/>
      <c r="G99" s="98"/>
      <c r="H99" s="98"/>
      <c r="I99" s="98"/>
    </row>
    <row r="100" spans="1:9">
      <c r="A100" s="99"/>
      <c r="B100" s="98"/>
      <c r="C100" s="98"/>
      <c r="D100" s="98"/>
      <c r="E100" s="98"/>
      <c r="F100" s="98"/>
      <c r="G100" s="98"/>
      <c r="H100" s="98"/>
      <c r="I100" s="98"/>
    </row>
    <row r="101" spans="1:9">
      <c r="A101" s="99"/>
      <c r="B101" s="98"/>
      <c r="C101" s="98"/>
      <c r="D101" s="98"/>
      <c r="E101" s="98"/>
      <c r="F101" s="98"/>
      <c r="G101" s="98"/>
      <c r="H101" s="98"/>
      <c r="I101" s="98"/>
    </row>
    <row r="102" spans="1:9">
      <c r="A102" s="99"/>
      <c r="B102" s="98"/>
      <c r="C102" s="98"/>
      <c r="D102" s="98"/>
      <c r="E102" s="98"/>
      <c r="F102" s="98"/>
      <c r="G102" s="98"/>
      <c r="H102" s="98"/>
      <c r="I102" s="98"/>
    </row>
    <row r="103" spans="1:9">
      <c r="A103" s="99"/>
      <c r="B103" s="98"/>
      <c r="C103" s="98"/>
      <c r="D103" s="98"/>
      <c r="E103" s="98"/>
      <c r="F103" s="98"/>
      <c r="G103" s="98"/>
      <c r="H103" s="98"/>
      <c r="I103" s="98"/>
    </row>
    <row r="104" spans="1:9">
      <c r="A104" s="99"/>
      <c r="B104" s="98"/>
      <c r="C104" s="98"/>
      <c r="D104" s="98"/>
      <c r="E104" s="98"/>
      <c r="F104" s="98"/>
      <c r="G104" s="98"/>
      <c r="H104" s="98"/>
      <c r="I104" s="98"/>
    </row>
    <row r="105" spans="1:9">
      <c r="A105" s="98"/>
      <c r="B105" s="98"/>
      <c r="C105" s="98"/>
      <c r="D105" s="98"/>
      <c r="E105" s="98"/>
      <c r="F105" s="98"/>
      <c r="G105" s="98"/>
      <c r="H105" s="98"/>
      <c r="I105" s="98"/>
    </row>
    <row r="106" spans="1:9">
      <c r="A106" s="98"/>
      <c r="B106" s="98"/>
      <c r="C106" s="98"/>
      <c r="D106" s="98"/>
      <c r="E106" s="98"/>
      <c r="F106" s="98"/>
      <c r="G106" s="98"/>
      <c r="H106" s="98"/>
      <c r="I106" s="98"/>
    </row>
    <row r="107" spans="1:9">
      <c r="A107" s="98"/>
      <c r="B107" s="98"/>
      <c r="C107" s="98"/>
      <c r="D107" s="98"/>
      <c r="E107" s="98"/>
      <c r="F107" s="98"/>
      <c r="G107" s="98"/>
      <c r="H107" s="98"/>
      <c r="I107" s="98"/>
    </row>
    <row r="108" spans="1:9">
      <c r="A108" s="98"/>
      <c r="B108" s="98"/>
      <c r="C108" s="98"/>
      <c r="D108" s="98"/>
      <c r="E108" s="98"/>
      <c r="F108" s="98"/>
      <c r="G108" s="98"/>
      <c r="H108" s="98"/>
      <c r="I108" s="98"/>
    </row>
    <row r="109" spans="1:9">
      <c r="A109" s="98"/>
      <c r="B109" s="98"/>
      <c r="C109" s="98"/>
      <c r="D109" s="98"/>
      <c r="E109" s="98"/>
      <c r="F109" s="98"/>
      <c r="G109" s="98"/>
      <c r="H109" s="98"/>
      <c r="I109" s="98"/>
    </row>
    <row r="110" spans="1:9">
      <c r="A110" s="98"/>
      <c r="B110" s="98"/>
      <c r="C110" s="98"/>
      <c r="D110" s="98"/>
      <c r="E110" s="98"/>
      <c r="F110" s="98"/>
      <c r="G110" s="98"/>
      <c r="H110" s="98"/>
      <c r="I110" s="98"/>
    </row>
    <row r="111" spans="1:9">
      <c r="A111" s="98"/>
      <c r="B111" s="98"/>
      <c r="C111" s="98"/>
      <c r="D111" s="98"/>
      <c r="E111" s="98"/>
      <c r="F111" s="98"/>
      <c r="G111" s="98"/>
      <c r="H111" s="98"/>
      <c r="I111" s="98"/>
    </row>
    <row r="112" spans="1:9">
      <c r="A112" s="98"/>
      <c r="B112" s="98"/>
      <c r="C112" s="98"/>
      <c r="D112" s="98"/>
      <c r="E112" s="98"/>
      <c r="F112" s="98"/>
      <c r="G112" s="98"/>
      <c r="H112" s="98"/>
      <c r="I112" s="98"/>
    </row>
    <row r="113" spans="1:9">
      <c r="A113" s="98"/>
      <c r="B113" s="98"/>
      <c r="C113" s="98"/>
      <c r="D113" s="98"/>
      <c r="E113" s="98"/>
      <c r="F113" s="98"/>
      <c r="G113" s="98"/>
      <c r="H113" s="98"/>
      <c r="I113" s="98"/>
    </row>
    <row r="114" spans="1:9">
      <c r="A114" s="98"/>
      <c r="B114" s="98"/>
      <c r="C114" s="98"/>
      <c r="D114" s="98"/>
      <c r="E114" s="98"/>
      <c r="F114" s="98"/>
      <c r="G114" s="98"/>
      <c r="H114" s="98"/>
      <c r="I114" s="98"/>
    </row>
    <row r="115" spans="1:9">
      <c r="A115" s="98"/>
      <c r="B115" s="98"/>
      <c r="C115" s="98"/>
      <c r="D115" s="98"/>
      <c r="E115" s="98"/>
      <c r="F115" s="98"/>
      <c r="G115" s="98"/>
      <c r="H115" s="98"/>
      <c r="I115" s="98"/>
    </row>
    <row r="116" spans="1:9">
      <c r="A116" s="98"/>
      <c r="B116" s="98"/>
      <c r="C116" s="98"/>
      <c r="D116" s="98"/>
      <c r="E116" s="98"/>
      <c r="F116" s="98"/>
      <c r="G116" s="98"/>
      <c r="H116" s="98"/>
      <c r="I116" s="98"/>
    </row>
    <row r="117" spans="1:9">
      <c r="A117" s="98"/>
      <c r="B117" s="98"/>
      <c r="C117" s="98"/>
      <c r="D117" s="98"/>
      <c r="E117" s="98"/>
      <c r="F117" s="98"/>
      <c r="G117" s="98"/>
      <c r="H117" s="98"/>
      <c r="I117" s="98"/>
    </row>
    <row r="118" spans="1:9">
      <c r="A118" s="98"/>
      <c r="B118" s="98"/>
      <c r="C118" s="98"/>
      <c r="D118" s="98"/>
      <c r="E118" s="98"/>
      <c r="F118" s="98"/>
      <c r="G118" s="98"/>
      <c r="H118" s="98"/>
      <c r="I118" s="98"/>
    </row>
    <row r="119" spans="1:9">
      <c r="A119" s="98"/>
      <c r="B119" s="98"/>
      <c r="C119" s="98"/>
      <c r="D119" s="98"/>
      <c r="E119" s="98"/>
      <c r="F119" s="98"/>
      <c r="G119" s="98"/>
      <c r="H119" s="98"/>
      <c r="I119" s="98"/>
    </row>
    <row r="120" spans="1:9">
      <c r="A120" s="98"/>
      <c r="B120" s="98"/>
      <c r="C120" s="98"/>
      <c r="D120" s="98"/>
      <c r="E120" s="98"/>
      <c r="F120" s="98"/>
      <c r="G120" s="98"/>
      <c r="H120" s="98"/>
      <c r="I120" s="98"/>
    </row>
    <row r="121" spans="1:9">
      <c r="A121" s="98"/>
      <c r="B121" s="98"/>
      <c r="C121" s="98"/>
      <c r="D121" s="98"/>
      <c r="E121" s="98"/>
      <c r="F121" s="98"/>
      <c r="G121" s="98"/>
      <c r="H121" s="98"/>
      <c r="I121" s="98"/>
    </row>
    <row r="122" spans="1:9">
      <c r="A122" s="98"/>
      <c r="B122" s="98"/>
      <c r="C122" s="98"/>
      <c r="D122" s="98"/>
      <c r="E122" s="98"/>
      <c r="F122" s="98"/>
      <c r="G122" s="98"/>
      <c r="H122" s="98"/>
      <c r="I122" s="98"/>
    </row>
    <row r="123" spans="1:9">
      <c r="A123" s="98"/>
      <c r="B123" s="98"/>
      <c r="C123" s="98"/>
      <c r="D123" s="98"/>
      <c r="E123" s="98"/>
      <c r="F123" s="98"/>
      <c r="G123" s="98"/>
      <c r="H123" s="98"/>
      <c r="I123" s="98"/>
    </row>
    <row r="124" spans="1:9">
      <c r="A124" s="98"/>
      <c r="B124" s="98"/>
      <c r="C124" s="98"/>
      <c r="D124" s="98"/>
      <c r="E124" s="98"/>
      <c r="F124" s="98"/>
      <c r="G124" s="98"/>
      <c r="H124" s="98"/>
      <c r="I124" s="98"/>
    </row>
    <row r="125" spans="1:9">
      <c r="A125" s="98"/>
      <c r="B125" s="98"/>
      <c r="C125" s="98"/>
      <c r="D125" s="98"/>
      <c r="E125" s="98"/>
      <c r="F125" s="98"/>
      <c r="G125" s="98"/>
      <c r="H125" s="98"/>
      <c r="I125" s="98"/>
    </row>
    <row r="126" spans="1:9">
      <c r="A126" s="98"/>
      <c r="B126" s="98"/>
      <c r="C126" s="98"/>
      <c r="D126" s="98"/>
      <c r="E126" s="98"/>
      <c r="F126" s="98"/>
      <c r="G126" s="98"/>
      <c r="H126" s="98"/>
      <c r="I126" s="98"/>
    </row>
    <row r="127" spans="1:9">
      <c r="A127" s="98"/>
      <c r="B127" s="98"/>
      <c r="C127" s="98"/>
      <c r="D127" s="98"/>
      <c r="E127" s="98"/>
      <c r="F127" s="98"/>
      <c r="G127" s="98"/>
      <c r="H127" s="98"/>
      <c r="I127" s="98"/>
    </row>
    <row r="128" spans="1:9">
      <c r="A128" s="98"/>
      <c r="B128" s="98"/>
      <c r="C128" s="98"/>
      <c r="D128" s="98"/>
      <c r="E128" s="98"/>
      <c r="F128" s="98"/>
      <c r="G128" s="98"/>
      <c r="H128" s="98"/>
      <c r="I128" s="98"/>
    </row>
    <row r="129" spans="1:9">
      <c r="A129" s="98"/>
      <c r="B129" s="98"/>
      <c r="C129" s="98"/>
      <c r="D129" s="98"/>
      <c r="E129" s="98"/>
      <c r="F129" s="98"/>
      <c r="G129" s="98"/>
      <c r="H129" s="98"/>
      <c r="I129" s="98"/>
    </row>
    <row r="130" spans="1:9">
      <c r="A130" s="98"/>
      <c r="B130" s="98"/>
      <c r="C130" s="98"/>
      <c r="D130" s="98"/>
      <c r="E130" s="98"/>
      <c r="F130" s="98"/>
      <c r="G130" s="98"/>
      <c r="H130" s="98"/>
      <c r="I130" s="98"/>
    </row>
    <row r="131" spans="1:9">
      <c r="A131" s="98"/>
      <c r="B131" s="98"/>
      <c r="C131" s="98"/>
      <c r="D131" s="98"/>
      <c r="E131" s="98"/>
      <c r="F131" s="98"/>
      <c r="G131" s="98"/>
      <c r="H131" s="98"/>
      <c r="I131" s="98"/>
    </row>
    <row r="132" spans="1:9">
      <c r="A132" s="98"/>
      <c r="B132" s="98"/>
      <c r="C132" s="98"/>
      <c r="D132" s="98"/>
      <c r="E132" s="98"/>
      <c r="F132" s="98"/>
      <c r="G132" s="98"/>
      <c r="H132" s="98"/>
      <c r="I132" s="98"/>
    </row>
    <row r="133" spans="1:9">
      <c r="A133" s="98"/>
      <c r="B133" s="98"/>
      <c r="C133" s="98"/>
      <c r="D133" s="98"/>
      <c r="E133" s="98"/>
      <c r="F133" s="98"/>
      <c r="G133" s="98"/>
      <c r="H133" s="98"/>
      <c r="I133" s="98"/>
    </row>
    <row r="134" spans="1:9">
      <c r="A134" s="98"/>
      <c r="B134" s="98"/>
      <c r="C134" s="98"/>
      <c r="D134" s="98"/>
      <c r="E134" s="98"/>
      <c r="F134" s="98"/>
      <c r="G134" s="98"/>
      <c r="H134" s="98"/>
      <c r="I134" s="98"/>
    </row>
    <row r="135" spans="1:9">
      <c r="A135" s="98"/>
      <c r="B135" s="98"/>
      <c r="C135" s="98"/>
      <c r="D135" s="98"/>
      <c r="E135" s="98"/>
      <c r="F135" s="98"/>
      <c r="G135" s="98"/>
      <c r="H135" s="98"/>
      <c r="I135" s="98"/>
    </row>
    <row r="136" spans="1:9">
      <c r="A136" s="98"/>
      <c r="B136" s="98"/>
      <c r="C136" s="98"/>
      <c r="D136" s="98"/>
      <c r="E136" s="98"/>
      <c r="F136" s="98"/>
      <c r="G136" s="98"/>
      <c r="H136" s="98"/>
      <c r="I136" s="98"/>
    </row>
    <row r="137" spans="1:9">
      <c r="A137" s="98"/>
      <c r="B137" s="98"/>
      <c r="C137" s="98"/>
      <c r="D137" s="98"/>
      <c r="E137" s="98"/>
      <c r="F137" s="98"/>
      <c r="G137" s="98"/>
      <c r="H137" s="98"/>
      <c r="I137" s="98"/>
    </row>
    <row r="138" spans="1:9">
      <c r="A138" s="98"/>
      <c r="B138" s="98"/>
      <c r="C138" s="98"/>
      <c r="D138" s="98"/>
      <c r="E138" s="98"/>
      <c r="F138" s="98"/>
      <c r="G138" s="98"/>
      <c r="H138" s="98"/>
      <c r="I138" s="98"/>
    </row>
    <row r="139" spans="1:9">
      <c r="A139" s="98"/>
      <c r="B139" s="98"/>
      <c r="C139" s="98"/>
      <c r="D139" s="98"/>
      <c r="E139" s="98"/>
      <c r="F139" s="98"/>
      <c r="G139" s="98"/>
      <c r="H139" s="98"/>
      <c r="I139" s="98"/>
    </row>
    <row r="140" spans="1:9">
      <c r="A140" s="98"/>
      <c r="B140" s="98"/>
      <c r="C140" s="98"/>
      <c r="D140" s="98"/>
      <c r="E140" s="98"/>
      <c r="F140" s="98"/>
      <c r="G140" s="98"/>
      <c r="H140" s="98"/>
      <c r="I140" s="98"/>
    </row>
    <row r="141" spans="1:9">
      <c r="A141" s="98"/>
      <c r="B141" s="98"/>
      <c r="C141" s="98"/>
      <c r="D141" s="98"/>
      <c r="E141" s="98"/>
      <c r="F141" s="98"/>
      <c r="G141" s="98"/>
      <c r="H141" s="98"/>
      <c r="I141" s="98"/>
    </row>
    <row r="142" spans="1:9">
      <c r="A142" s="98"/>
      <c r="B142" s="98"/>
      <c r="C142" s="98"/>
      <c r="D142" s="98"/>
      <c r="E142" s="98"/>
      <c r="F142" s="98"/>
      <c r="G142" s="98"/>
      <c r="H142" s="98"/>
      <c r="I142" s="98"/>
    </row>
    <row r="143" spans="1:9">
      <c r="A143" s="98"/>
      <c r="B143" s="98"/>
      <c r="C143" s="98"/>
      <c r="D143" s="98"/>
      <c r="E143" s="98"/>
      <c r="F143" s="98"/>
      <c r="G143" s="98"/>
      <c r="H143" s="98"/>
      <c r="I143" s="98"/>
    </row>
    <row r="144" spans="1:9">
      <c r="A144" s="98"/>
      <c r="B144" s="98"/>
      <c r="C144" s="98"/>
      <c r="D144" s="98"/>
      <c r="E144" s="98"/>
      <c r="F144" s="98"/>
      <c r="G144" s="98"/>
      <c r="H144" s="98"/>
      <c r="I144" s="98"/>
    </row>
    <row r="145" spans="1:9">
      <c r="A145" s="98"/>
      <c r="B145" s="98"/>
      <c r="C145" s="98"/>
      <c r="D145" s="98"/>
      <c r="E145" s="98"/>
      <c r="F145" s="98"/>
      <c r="G145" s="98"/>
      <c r="H145" s="98"/>
      <c r="I145" s="98"/>
    </row>
    <row r="146" spans="1:9">
      <c r="A146" s="98"/>
      <c r="B146" s="98"/>
      <c r="C146" s="98"/>
      <c r="D146" s="98"/>
      <c r="E146" s="98"/>
      <c r="F146" s="98"/>
      <c r="G146" s="98"/>
      <c r="H146" s="98"/>
      <c r="I146" s="98"/>
    </row>
    <row r="147" spans="1:9">
      <c r="A147" s="165"/>
      <c r="B147" s="165"/>
      <c r="C147" s="165"/>
      <c r="D147" s="165"/>
      <c r="E147" s="165"/>
      <c r="F147" s="165"/>
      <c r="G147" s="165"/>
      <c r="H147" s="98"/>
      <c r="I147" s="98"/>
    </row>
    <row r="148" spans="1:9">
      <c r="A148" s="166" t="s">
        <v>229</v>
      </c>
      <c r="B148" s="166"/>
      <c r="C148" s="167" t="s">
        <v>303</v>
      </c>
      <c r="D148" s="167"/>
      <c r="E148" s="167"/>
      <c r="F148" s="167"/>
      <c r="G148" s="167"/>
      <c r="H148" s="98"/>
      <c r="I148" s="98"/>
    </row>
    <row r="149" spans="1:9">
      <c r="A149" s="167" t="s">
        <v>230</v>
      </c>
      <c r="B149" s="167"/>
      <c r="C149" s="168">
        <v>1.6000000000000001E-3</v>
      </c>
      <c r="D149" s="167"/>
      <c r="E149" s="167"/>
      <c r="F149" s="167"/>
      <c r="G149" s="167"/>
      <c r="H149" s="98"/>
      <c r="I149" s="98"/>
    </row>
    <row r="150" spans="1:9">
      <c r="A150" s="167" t="s">
        <v>231</v>
      </c>
      <c r="B150" s="167"/>
      <c r="C150" s="169">
        <v>5.6899999999999997E-3</v>
      </c>
      <c r="D150" s="170" t="s">
        <v>232</v>
      </c>
      <c r="E150" s="168">
        <v>1.6000000000000001E-3</v>
      </c>
      <c r="F150" s="170" t="s">
        <v>233</v>
      </c>
      <c r="G150" s="169">
        <v>7.2899999999999996E-3</v>
      </c>
      <c r="H150" s="98"/>
      <c r="I150" s="98"/>
    </row>
    <row r="151" spans="1:9">
      <c r="A151" s="98"/>
      <c r="B151" s="98"/>
      <c r="C151" s="98"/>
      <c r="D151" s="98"/>
      <c r="E151" s="98"/>
      <c r="F151" s="98"/>
      <c r="G151" s="98"/>
      <c r="H151" s="98"/>
      <c r="I151" s="98"/>
    </row>
    <row r="152" spans="1:9">
      <c r="A152" s="98"/>
      <c r="B152" s="98"/>
      <c r="C152" s="98"/>
      <c r="D152" s="98"/>
      <c r="E152" s="98"/>
      <c r="F152" s="98"/>
      <c r="G152" s="98"/>
      <c r="H152" s="98"/>
      <c r="I152" s="98"/>
    </row>
    <row r="153" spans="1:9">
      <c r="A153" s="98"/>
      <c r="B153" s="98"/>
      <c r="C153" s="98"/>
      <c r="D153" s="98"/>
      <c r="E153" s="98"/>
      <c r="F153" s="98"/>
      <c r="G153" s="98"/>
      <c r="H153" s="98"/>
      <c r="I153" s="98"/>
    </row>
    <row r="154" spans="1:9">
      <c r="A154" s="98"/>
      <c r="B154" s="98"/>
      <c r="C154" s="98"/>
      <c r="D154" s="98"/>
      <c r="E154" s="98"/>
      <c r="F154" s="98"/>
      <c r="G154" s="98"/>
      <c r="H154" s="98"/>
      <c r="I154" s="98"/>
    </row>
    <row r="155" spans="1:9">
      <c r="A155" s="98"/>
      <c r="B155" s="98"/>
      <c r="C155" s="98"/>
      <c r="D155" s="98"/>
      <c r="E155" s="98"/>
      <c r="F155" s="98"/>
      <c r="G155" s="98"/>
      <c r="H155" s="98"/>
      <c r="I155" s="98"/>
    </row>
    <row r="156" spans="1:9">
      <c r="A156" s="98"/>
      <c r="B156" s="98"/>
      <c r="C156" s="98"/>
      <c r="D156" s="98"/>
      <c r="E156" s="98"/>
      <c r="F156" s="98"/>
      <c r="G156" s="98"/>
      <c r="H156" s="98"/>
      <c r="I156" s="98"/>
    </row>
    <row r="157" spans="1:9">
      <c r="A157" s="98"/>
      <c r="B157" s="98"/>
      <c r="C157" s="98"/>
      <c r="D157" s="98"/>
      <c r="E157" s="98"/>
      <c r="F157" s="98"/>
      <c r="G157" s="98"/>
      <c r="H157" s="98"/>
      <c r="I157" s="98"/>
    </row>
    <row r="158" spans="1:9">
      <c r="A158" s="98"/>
      <c r="B158" s="98"/>
      <c r="C158" s="98"/>
      <c r="D158" s="98"/>
      <c r="E158" s="98"/>
      <c r="F158" s="98"/>
      <c r="G158" s="98"/>
      <c r="H158" s="98"/>
      <c r="I158" s="98"/>
    </row>
    <row r="159" spans="1:9">
      <c r="A159" s="98"/>
      <c r="B159" s="98"/>
      <c r="C159" s="98"/>
      <c r="D159" s="98"/>
      <c r="E159" s="98"/>
      <c r="F159" s="98"/>
      <c r="G159" s="98"/>
      <c r="H159" s="98"/>
      <c r="I159" s="98"/>
    </row>
  </sheetData>
  <mergeCells count="1">
    <mergeCell ref="A2:I2"/>
  </mergeCells>
  <phoneticPr fontId="2" type="noConversion"/>
  <pageMargins left="0.7" right="0.7" top="0.75" bottom="0.75" header="0.3" footer="0.3"/>
  <pageSetup paperSize="9" scale="91" orientation="portrait" r:id="rId1"/>
  <rowBreaks count="1" manualBreakCount="1">
    <brk id="49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15"/>
  <sheetViews>
    <sheetView showGridLines="0" view="pageBreakPreview" zoomScaleNormal="100" zoomScaleSheetLayoutView="100" workbookViewId="0">
      <selection sqref="A1:F1"/>
    </sheetView>
  </sheetViews>
  <sheetFormatPr defaultColWidth="8.88671875" defaultRowHeight="13.5"/>
  <cols>
    <col min="1" max="1" width="5.33203125" style="6" customWidth="1"/>
    <col min="2" max="2" width="16.44140625" style="6" customWidth="1"/>
    <col min="3" max="3" width="7.5546875" style="6" customWidth="1"/>
    <col min="4" max="4" width="6.109375" style="6" customWidth="1"/>
    <col min="5" max="5" width="12.21875" style="6" customWidth="1"/>
    <col min="6" max="6" width="25.5546875" style="6" customWidth="1"/>
    <col min="7" max="16384" width="8.88671875" style="6"/>
  </cols>
  <sheetData>
    <row r="1" spans="1:10" ht="39.75" customHeight="1">
      <c r="A1" s="401" t="s">
        <v>88</v>
      </c>
      <c r="B1" s="401"/>
      <c r="C1" s="401"/>
      <c r="D1" s="401"/>
      <c r="E1" s="401"/>
      <c r="F1" s="401"/>
      <c r="G1" s="7"/>
      <c r="H1" s="7"/>
    </row>
    <row r="2" spans="1:10" ht="13.5" customHeight="1"/>
    <row r="3" spans="1:10" ht="27.75" customHeight="1">
      <c r="A3" s="90" t="s">
        <v>41</v>
      </c>
      <c r="B3" s="90" t="s">
        <v>42</v>
      </c>
      <c r="C3" s="90" t="s">
        <v>43</v>
      </c>
      <c r="D3" s="90" t="s">
        <v>1</v>
      </c>
      <c r="E3" s="90" t="s">
        <v>44</v>
      </c>
      <c r="F3" s="90" t="s">
        <v>45</v>
      </c>
      <c r="H3" s="91"/>
      <c r="I3" s="160" t="s">
        <v>212</v>
      </c>
      <c r="J3" s="157" t="s">
        <v>211</v>
      </c>
    </row>
    <row r="4" spans="1:10" ht="27.75" customHeight="1">
      <c r="A4" s="92" t="s">
        <v>55</v>
      </c>
      <c r="B4" s="93" t="s">
        <v>56</v>
      </c>
      <c r="C4" s="93"/>
      <c r="D4" s="93" t="s">
        <v>59</v>
      </c>
      <c r="E4" s="93">
        <f t="shared" ref="E4:E9" si="0">J5</f>
        <v>373353</v>
      </c>
      <c r="F4" s="403" t="s">
        <v>346</v>
      </c>
      <c r="H4" s="94"/>
      <c r="I4" s="161" t="s">
        <v>213</v>
      </c>
      <c r="J4" s="158">
        <v>467217</v>
      </c>
    </row>
    <row r="5" spans="1:10" ht="27.75" customHeight="1">
      <c r="A5" s="92" t="s">
        <v>57</v>
      </c>
      <c r="B5" s="93" t="s">
        <v>52</v>
      </c>
      <c r="C5" s="93"/>
      <c r="D5" s="93" t="s">
        <v>59</v>
      </c>
      <c r="E5" s="93">
        <f t="shared" si="0"/>
        <v>310884</v>
      </c>
      <c r="F5" s="404"/>
      <c r="H5" s="94"/>
      <c r="I5" s="161" t="s">
        <v>214</v>
      </c>
      <c r="J5" s="158">
        <v>373353</v>
      </c>
    </row>
    <row r="6" spans="1:10" ht="27.75" customHeight="1">
      <c r="A6" s="92" t="s">
        <v>46</v>
      </c>
      <c r="B6" s="93" t="s">
        <v>61</v>
      </c>
      <c r="C6" s="93"/>
      <c r="D6" s="93" t="s">
        <v>59</v>
      </c>
      <c r="E6" s="93">
        <f t="shared" si="0"/>
        <v>295138</v>
      </c>
      <c r="F6" s="404"/>
      <c r="H6" s="94"/>
      <c r="I6" s="161" t="s">
        <v>215</v>
      </c>
      <c r="J6" s="158">
        <v>310884</v>
      </c>
    </row>
    <row r="7" spans="1:10" ht="27.75" customHeight="1">
      <c r="A7" s="92" t="s">
        <v>47</v>
      </c>
      <c r="B7" s="93" t="s">
        <v>53</v>
      </c>
      <c r="C7" s="93"/>
      <c r="D7" s="93" t="s">
        <v>59</v>
      </c>
      <c r="E7" s="93">
        <f t="shared" si="0"/>
        <v>235459</v>
      </c>
      <c r="F7" s="404"/>
      <c r="H7" s="94"/>
      <c r="I7" s="161" t="s">
        <v>216</v>
      </c>
      <c r="J7" s="158">
        <v>295138</v>
      </c>
    </row>
    <row r="8" spans="1:10" ht="27.75" customHeight="1">
      <c r="A8" s="92" t="s">
        <v>48</v>
      </c>
      <c r="B8" s="93" t="s">
        <v>91</v>
      </c>
      <c r="C8" s="93"/>
      <c r="D8" s="93" t="s">
        <v>59</v>
      </c>
      <c r="E8" s="93">
        <f t="shared" si="0"/>
        <v>281075</v>
      </c>
      <c r="F8" s="404"/>
      <c r="H8" s="94"/>
      <c r="I8" s="161" t="s">
        <v>217</v>
      </c>
      <c r="J8" s="158">
        <v>235459</v>
      </c>
    </row>
    <row r="9" spans="1:10" ht="27.75" customHeight="1">
      <c r="A9" s="92" t="s">
        <v>49</v>
      </c>
      <c r="B9" s="93" t="s">
        <v>92</v>
      </c>
      <c r="C9" s="93"/>
      <c r="D9" s="93" t="s">
        <v>59</v>
      </c>
      <c r="E9" s="93">
        <f t="shared" si="0"/>
        <v>250087</v>
      </c>
      <c r="F9" s="405"/>
      <c r="H9" s="94"/>
      <c r="I9" s="161" t="s">
        <v>218</v>
      </c>
      <c r="J9" s="158">
        <v>281075</v>
      </c>
    </row>
    <row r="10" spans="1:10" ht="27.75" customHeight="1">
      <c r="A10" s="92" t="s">
        <v>50</v>
      </c>
      <c r="B10" s="93" t="s">
        <v>58</v>
      </c>
      <c r="C10" s="93"/>
      <c r="D10" s="93" t="s">
        <v>59</v>
      </c>
      <c r="E10" s="93">
        <v>387342</v>
      </c>
      <c r="F10" s="403" t="s">
        <v>347</v>
      </c>
      <c r="H10" s="94"/>
      <c r="I10" s="161" t="s">
        <v>219</v>
      </c>
      <c r="J10" s="158">
        <v>250087</v>
      </c>
    </row>
    <row r="11" spans="1:10" ht="27.75" customHeight="1">
      <c r="A11" s="92" t="s">
        <v>51</v>
      </c>
      <c r="B11" s="93" t="s">
        <v>176</v>
      </c>
      <c r="C11" s="93"/>
      <c r="D11" s="93" t="s">
        <v>59</v>
      </c>
      <c r="E11" s="93">
        <v>172068</v>
      </c>
      <c r="F11" s="404"/>
      <c r="H11" s="94"/>
      <c r="I11" s="161" t="s">
        <v>220</v>
      </c>
      <c r="J11" s="158">
        <v>218142</v>
      </c>
    </row>
    <row r="12" spans="1:10" ht="27.75" customHeight="1">
      <c r="A12" s="92" t="s">
        <v>60</v>
      </c>
      <c r="B12" s="93" t="s">
        <v>54</v>
      </c>
      <c r="C12" s="93"/>
      <c r="D12" s="93" t="s">
        <v>59</v>
      </c>
      <c r="E12" s="93">
        <v>226122</v>
      </c>
      <c r="F12" s="405"/>
      <c r="H12" s="94"/>
      <c r="I12" s="162" t="s">
        <v>221</v>
      </c>
      <c r="J12" s="159">
        <f>247/12</f>
        <v>20.583333333333332</v>
      </c>
    </row>
    <row r="13" spans="1:10">
      <c r="B13" s="95"/>
      <c r="C13" s="95"/>
      <c r="D13" s="95"/>
      <c r="E13" s="95"/>
      <c r="F13" s="95"/>
      <c r="H13" s="91"/>
      <c r="I13" s="91"/>
    </row>
    <row r="14" spans="1:10" ht="18" customHeight="1">
      <c r="A14" s="96" t="s">
        <v>234</v>
      </c>
      <c r="B14" s="96"/>
      <c r="C14" s="96"/>
      <c r="D14" s="96"/>
      <c r="E14" s="96"/>
      <c r="F14" s="96"/>
    </row>
    <row r="15" spans="1:10" ht="18" customHeight="1">
      <c r="A15" s="402" t="s">
        <v>235</v>
      </c>
      <c r="B15" s="402"/>
      <c r="C15" s="402"/>
      <c r="D15" s="402"/>
      <c r="E15" s="402"/>
      <c r="F15" s="402"/>
    </row>
  </sheetData>
  <mergeCells count="4">
    <mergeCell ref="A1:F1"/>
    <mergeCell ref="A15:F15"/>
    <mergeCell ref="F4:F9"/>
    <mergeCell ref="F10:F12"/>
  </mergeCells>
  <phoneticPr fontId="2" type="noConversion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  <ignoredErrors>
    <ignoredError sqref="A4:A12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J6"/>
  <sheetViews>
    <sheetView view="pageBreakPreview" zoomScale="70" zoomScaleNormal="100" zoomScaleSheetLayoutView="70" workbookViewId="0">
      <selection activeCell="D14" sqref="D14"/>
    </sheetView>
  </sheetViews>
  <sheetFormatPr defaultColWidth="8.88671875" defaultRowHeight="13.5"/>
  <cols>
    <col min="1" max="1" width="0.5546875" style="120" customWidth="1"/>
    <col min="2" max="2" width="4.33203125" style="120" customWidth="1"/>
    <col min="3" max="3" width="28.5546875" style="120" customWidth="1"/>
    <col min="4" max="4" width="20" style="120" customWidth="1"/>
    <col min="5" max="5" width="5.5546875" style="120" customWidth="1"/>
    <col min="6" max="10" width="13.77734375" style="120" customWidth="1"/>
    <col min="11" max="25" width="8.88671875" style="120"/>
    <col min="26" max="26" width="7.6640625" style="120" bestFit="1" customWidth="1"/>
    <col min="27" max="28" width="8.88671875" style="120"/>
    <col min="29" max="29" width="7.6640625" style="120" bestFit="1" customWidth="1"/>
    <col min="30" max="16384" width="8.88671875" style="120"/>
  </cols>
  <sheetData>
    <row r="1" spans="2:10" ht="34.5" customHeight="1">
      <c r="B1" s="406" t="s">
        <v>203</v>
      </c>
      <c r="C1" s="406"/>
      <c r="D1" s="406"/>
      <c r="E1" s="406"/>
      <c r="F1" s="406"/>
      <c r="G1" s="406"/>
      <c r="H1" s="406"/>
      <c r="I1" s="406"/>
      <c r="J1" s="406"/>
    </row>
    <row r="2" spans="2:10" ht="27" customHeight="1">
      <c r="B2" s="407"/>
      <c r="C2" s="407"/>
      <c r="D2" s="407"/>
      <c r="E2" s="407"/>
      <c r="F2" s="407"/>
      <c r="G2" s="407"/>
      <c r="H2" s="407"/>
      <c r="I2" s="407"/>
      <c r="J2" s="407"/>
    </row>
    <row r="3" spans="2:10" ht="42" customHeight="1">
      <c r="B3" s="286" t="s">
        <v>41</v>
      </c>
      <c r="C3" s="286" t="s">
        <v>42</v>
      </c>
      <c r="D3" s="286" t="s">
        <v>43</v>
      </c>
      <c r="E3" s="286" t="s">
        <v>1</v>
      </c>
      <c r="F3" s="286" t="s">
        <v>177</v>
      </c>
      <c r="G3" s="286" t="s">
        <v>71</v>
      </c>
      <c r="H3" s="286" t="s">
        <v>72</v>
      </c>
      <c r="I3" s="286" t="s">
        <v>73</v>
      </c>
      <c r="J3" s="286" t="s">
        <v>45</v>
      </c>
    </row>
    <row r="4" spans="2:10" ht="42" customHeight="1">
      <c r="B4" s="287">
        <v>1</v>
      </c>
      <c r="C4" s="288" t="s">
        <v>204</v>
      </c>
      <c r="D4" s="287"/>
      <c r="E4" s="287" t="s">
        <v>205</v>
      </c>
      <c r="F4" s="289">
        <f>SUM(G4:I4)</f>
        <v>101000</v>
      </c>
      <c r="G4" s="290"/>
      <c r="H4" s="290"/>
      <c r="I4" s="290">
        <v>101000</v>
      </c>
      <c r="J4" s="291" t="s">
        <v>348</v>
      </c>
    </row>
    <row r="5" spans="2:10" ht="42" customHeight="1">
      <c r="B5" s="287">
        <v>2</v>
      </c>
      <c r="C5" s="288" t="s">
        <v>207</v>
      </c>
      <c r="D5" s="287"/>
      <c r="E5" s="287" t="s">
        <v>205</v>
      </c>
      <c r="F5" s="289">
        <f>SUM(G5:I5)</f>
        <v>17200</v>
      </c>
      <c r="G5" s="290"/>
      <c r="H5" s="290"/>
      <c r="I5" s="290">
        <v>17200</v>
      </c>
      <c r="J5" s="291" t="s">
        <v>206</v>
      </c>
    </row>
    <row r="6" spans="2:10" ht="42" customHeight="1">
      <c r="B6" s="287">
        <v>3</v>
      </c>
      <c r="C6" s="288" t="s">
        <v>208</v>
      </c>
      <c r="D6" s="287"/>
      <c r="E6" s="287" t="s">
        <v>205</v>
      </c>
      <c r="F6" s="289">
        <f>SUM(G6:I6)</f>
        <v>91080</v>
      </c>
      <c r="G6" s="290"/>
      <c r="H6" s="290"/>
      <c r="I6" s="290">
        <v>91080</v>
      </c>
      <c r="J6" s="291" t="s">
        <v>206</v>
      </c>
    </row>
  </sheetData>
  <mergeCells count="1">
    <mergeCell ref="B1:J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15</vt:i4>
      </vt:variant>
    </vt:vector>
  </HeadingPairs>
  <TitlesOfParts>
    <vt:vector size="26" baseType="lpstr">
      <vt:lpstr>내역서</vt:lpstr>
      <vt:lpstr>일위대가표</vt:lpstr>
      <vt:lpstr>직접경비 산출근거</vt:lpstr>
      <vt:lpstr>투입 인원수 산출</vt:lpstr>
      <vt:lpstr>적용 조정율 산출(항만시설물)</vt:lpstr>
      <vt:lpstr>수중조사 구간수량산출</vt:lpstr>
      <vt:lpstr>실시설계 산출근거</vt:lpstr>
      <vt:lpstr>대가 산츨근거(양산 고가철도교)</vt:lpstr>
      <vt:lpstr>손해배상보험료 산출기준</vt:lpstr>
      <vt:lpstr>노임단가</vt:lpstr>
      <vt:lpstr>견적단가</vt:lpstr>
      <vt:lpstr>견적단가!Print_Area</vt:lpstr>
      <vt:lpstr>내역서!Print_Area</vt:lpstr>
      <vt:lpstr>노임단가!Print_Area</vt:lpstr>
      <vt:lpstr>'대가 산츨근거(양산 고가철도교)'!Print_Area</vt:lpstr>
      <vt:lpstr>'손해배상보험료 산출기준'!Print_Area</vt:lpstr>
      <vt:lpstr>'수중조사 구간수량산출'!Print_Area</vt:lpstr>
      <vt:lpstr>'실시설계 산출근거'!Print_Area</vt:lpstr>
      <vt:lpstr>일위대가표!Print_Area</vt:lpstr>
      <vt:lpstr>'적용 조정율 산출(항만시설물)'!Print_Area</vt:lpstr>
      <vt:lpstr>'직접경비 산출근거'!Print_Area</vt:lpstr>
      <vt:lpstr>'투입 인원수 산출'!Print_Area</vt:lpstr>
      <vt:lpstr>'수중조사 구간수량산출'!Print_Titles</vt:lpstr>
      <vt:lpstr>일위대가표!Print_Titles</vt:lpstr>
      <vt:lpstr>'적용 조정율 산출(항만시설물)'!Print_Titles</vt:lpstr>
      <vt:lpstr>'투입 인원수 산출'!Print_Titles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MOF</cp:lastModifiedBy>
  <cp:lastPrinted>2026-01-22T23:34:16Z</cp:lastPrinted>
  <dcterms:created xsi:type="dcterms:W3CDTF">2010-04-14T09:30:49Z</dcterms:created>
  <dcterms:modified xsi:type="dcterms:W3CDTF">2026-02-24T06:21:17Z</dcterms:modified>
</cp:coreProperties>
</file>